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R">'[1]InDi'!#REF!</definedName>
    <definedName name="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wvu.PLA1." hidden="1">'[2]COP FED'!#REF!</definedName>
    <definedName name="ACwvu.PLA2." hidden="1">'[3]COP FED'!$A$1:$N$49</definedName>
    <definedName name="Anexo_A">#REF!</definedName>
    <definedName name="Anexo_B">#REF!</definedName>
    <definedName name="Anexo_C">#REF!</definedName>
    <definedName name="Anexo_D">#REF!</definedName>
    <definedName name="Anexo1">'[4]Anexo 1'!$A$1:$J$42</definedName>
    <definedName name="Anexo10">'[4]Anexo 10'!$A$1:$Q$33</definedName>
    <definedName name="Anexo11">'[4]Anexo 11'!$A$1:$Q$33</definedName>
    <definedName name="Anexo2">'[4]Anexo 2'!$A$1:$K$24</definedName>
    <definedName name="Anexo2b">'[4]Complemento Anexo 2'!$A$1:$C$24</definedName>
    <definedName name="Anexo3">'[4]Anexo 3'!$A$1:$M$24</definedName>
    <definedName name="Anexo5">'[4]Anexo 5'!$A$1:$K$21</definedName>
    <definedName name="Anexo6">'[5]Anexo 6'!$A$1:$G$10</definedName>
    <definedName name="Anexo7">#REF!</definedName>
    <definedName name="Anexo8">#REF!</definedName>
    <definedName name="Anexo9">#REF!</definedName>
    <definedName name="B">'[1]InDi'!#REF!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onciANA">#REF!</definedName>
    <definedName name="ConciDGI">'[6]ACDGI'!#REF!</definedName>
    <definedName name="D">'[1]InDi'!#REF!</definedName>
    <definedName name="E">'[1]InDi'!#REF!</definedName>
    <definedName name="G">'[1]InDi'!#REF!</definedName>
    <definedName name="H">'[1]InDi'!#REF!</definedName>
    <definedName name="J">'[1]InDi'!#REF!</definedName>
    <definedName name="K">'[1]InDi'!#REF!</definedName>
    <definedName name="L_">'[1]InDi'!#REF!</definedName>
    <definedName name="LL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">'[1]InDi'!#REF!</definedName>
    <definedName name="n">'[1]InDi'!#REF!</definedName>
    <definedName name="P">'[1]InDi'!#REF!</definedName>
    <definedName name="PieA1">#REF!</definedName>
    <definedName name="PieA10">#REF!</definedName>
    <definedName name="PieA11">#REF!</definedName>
    <definedName name="PieA1Datos">#REF!</definedName>
    <definedName name="PieA2">#REF!</definedName>
    <definedName name="PieA2b">#REF!</definedName>
    <definedName name="PieA3">#REF!</definedName>
    <definedName name="PieA3Datos">#REF!</definedName>
    <definedName name="PieA4">#REF!</definedName>
    <definedName name="PieA5">#REF!</definedName>
    <definedName name="PieA6">#REF!</definedName>
    <definedName name="PieA7">#REF!</definedName>
    <definedName name="PieA8">#REF!</definedName>
    <definedName name="PieA9">#REF!</definedName>
    <definedName name="PieAA">#REF!</definedName>
    <definedName name="PieAB">#REF!</definedName>
    <definedName name="PieAC">#REF!</definedName>
    <definedName name="PieAD">#REF!</definedName>
    <definedName name="Q">'[1]InDi'!#REF!</definedName>
    <definedName name="Recaudacion">#REF!</definedName>
    <definedName name="Rwvu.PLA2." hidden="1">'[2]COP FED'!#REF!</definedName>
    <definedName name="S">'[1]InDi'!#REF!</definedName>
    <definedName name="Swvu.PLA1." hidden="1">'[2]COP FED'!#REF!</definedName>
    <definedName name="Swvu.PLA2." hidden="1">'[3]COP FED'!$A$1:$N$49</definedName>
    <definedName name="T">'[1]InDi'!#REF!</definedName>
    <definedName name="_xlnm.Print_Titles" localSheetId="0">'2014'!$A:$B</definedName>
    <definedName name="U">'[1]InDi'!#REF!</definedName>
    <definedName name="V">'[1]InDi'!#REF!</definedName>
    <definedName name="W">'[1]InDi'!#REF!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X">'[1]InDi'!#REF!</definedName>
    <definedName name="Y">'[1]InDi'!#REF!</definedName>
    <definedName name="Z">'[1]InDi'!#REF!</definedName>
  </definedNames>
  <calcPr fullCalcOnLoad="1"/>
</workbook>
</file>

<file path=xl/sharedStrings.xml><?xml version="1.0" encoding="utf-8"?>
<sst xmlns="http://schemas.openxmlformats.org/spreadsheetml/2006/main" count="166" uniqueCount="166">
  <si>
    <t>Esquema</t>
  </si>
  <si>
    <t>Descripcion</t>
  </si>
  <si>
    <t>Total de Distribución Bruta</t>
  </si>
  <si>
    <t>Total Coparticipación Federal</t>
  </si>
  <si>
    <t>Coparticipación Federal de Impuestos - Ley 23.548</t>
  </si>
  <si>
    <t>Fondo de Desequilibrios Fiscales</t>
  </si>
  <si>
    <t>Transferencia de Servicios</t>
  </si>
  <si>
    <t>Financiamiento Educativo</t>
  </si>
  <si>
    <t>Total Ganancias</t>
  </si>
  <si>
    <t>Ex - Fondo Conurbano Bonaerense</t>
  </si>
  <si>
    <t>Excedente Ex - Fondo Conurbano Bonaerense</t>
  </si>
  <si>
    <t>Obras Infraestr. Básica Social - NBI</t>
  </si>
  <si>
    <t>Suma Fija Ganancias - Ley 24699</t>
  </si>
  <si>
    <t>Fondo de ATN</t>
  </si>
  <si>
    <t>S.I.J.P.</t>
  </si>
  <si>
    <t>Total Bienes Personales</t>
  </si>
  <si>
    <t>Dist. Ley 23548 - Bienes Personales</t>
  </si>
  <si>
    <t>Seguridad Social - Bienes Personales</t>
  </si>
  <si>
    <t>Fondo Educativo - Ley 23906</t>
  </si>
  <si>
    <t>Seguridad Social - IVA</t>
  </si>
  <si>
    <t>Total Combustibles</t>
  </si>
  <si>
    <t>Transferencias Directas</t>
  </si>
  <si>
    <t>Obras de Infraestructura</t>
  </si>
  <si>
    <t>Fondo Santa Fe - Rosario</t>
  </si>
  <si>
    <t>Organismos de Vialidad</t>
  </si>
  <si>
    <t>Entes Nacionales</t>
  </si>
  <si>
    <t>Transferencias Presupuestarias FO. NA. VI.</t>
  </si>
  <si>
    <t>Monotributo</t>
  </si>
  <si>
    <t>Fondo para la Educación y Promoción Cooperativa</t>
  </si>
  <si>
    <t>Premios de Juegos</t>
  </si>
  <si>
    <t>Cuentas Corrientes Bancarias</t>
  </si>
  <si>
    <t>Otros Entes Nacionales</t>
  </si>
  <si>
    <t>[1]</t>
  </si>
  <si>
    <t>[1.01]</t>
  </si>
  <si>
    <t>[1.01.01]</t>
  </si>
  <si>
    <t>[1.01.02]</t>
  </si>
  <si>
    <t>[1.01.03]</t>
  </si>
  <si>
    <t>[1.01.04]</t>
  </si>
  <si>
    <t>[1.02]</t>
  </si>
  <si>
    <t>[1.02.01]</t>
  </si>
  <si>
    <t>[1.02.02]</t>
  </si>
  <si>
    <t>[1.02.03]</t>
  </si>
  <si>
    <t>[1.02.04]</t>
  </si>
  <si>
    <t>[1.02.05]</t>
  </si>
  <si>
    <t>[1.02.06]</t>
  </si>
  <si>
    <t>[1.03]</t>
  </si>
  <si>
    <t>[1.03.01]</t>
  </si>
  <si>
    <t>[1.03.02]</t>
  </si>
  <si>
    <t>[1.04]</t>
  </si>
  <si>
    <t>[1.05]</t>
  </si>
  <si>
    <t>[1.06]</t>
  </si>
  <si>
    <t>[1.06.01]</t>
  </si>
  <si>
    <t>[1.06.01.01]</t>
  </si>
  <si>
    <t>[1.06.01.02]</t>
  </si>
  <si>
    <t>[1.06.01.03]</t>
  </si>
  <si>
    <t>[1.06.01.04]</t>
  </si>
  <si>
    <t>[1.06.02]</t>
  </si>
  <si>
    <t>[1.07]</t>
  </si>
  <si>
    <t>[1.08]</t>
  </si>
  <si>
    <t>[1.09]</t>
  </si>
  <si>
    <t>[1.10]</t>
  </si>
  <si>
    <t>[1.11]</t>
  </si>
  <si>
    <t>Total Destinos</t>
  </si>
  <si>
    <t>(*)</t>
  </si>
  <si>
    <t>1.01</t>
  </si>
  <si>
    <t>   Gobierno Nacional</t>
  </si>
  <si>
    <t>1.01.02</t>
  </si>
  <si>
    <t>      ANSES - SIJP</t>
  </si>
  <si>
    <t>1.01.03</t>
  </si>
  <si>
    <t xml:space="preserve">      Tesoro Nacional y Otros </t>
  </si>
  <si>
    <t>1.01.04</t>
  </si>
  <si>
    <t>      MSAS - Transf. de Servicios</t>
  </si>
  <si>
    <t>1.01.05</t>
  </si>
  <si>
    <t>      Min. del Interior - Fondo ATN</t>
  </si>
  <si>
    <t xml:space="preserve"> </t>
  </si>
  <si>
    <t>      SEDUV - FONAVI</t>
  </si>
  <si>
    <t>1.01.08</t>
  </si>
  <si>
    <t>      Sec. de Energía - FEDEI</t>
  </si>
  <si>
    <t>1.01.09</t>
  </si>
  <si>
    <t>      Sec. Cultura - Bibliotecas Populares</t>
  </si>
  <si>
    <t>1.02</t>
  </si>
  <si>
    <t>   Gobierno de la Ciudad de Buenos Aires</t>
  </si>
  <si>
    <t>1.02.01</t>
  </si>
  <si>
    <t>      G.C.B.A.</t>
  </si>
  <si>
    <t>1.03</t>
  </si>
  <si>
    <t>   Gobiernos Provinciales</t>
  </si>
  <si>
    <t>1.03.01</t>
  </si>
  <si>
    <t>      Buenos Aires (Adic.)</t>
  </si>
  <si>
    <t>1.03.02</t>
  </si>
  <si>
    <t>      Buenos Aires</t>
  </si>
  <si>
    <t>1.03.03</t>
  </si>
  <si>
    <t>      Catamarca</t>
  </si>
  <si>
    <t>1.03.04</t>
  </si>
  <si>
    <t>      Chaco</t>
  </si>
  <si>
    <t>1.03.05</t>
  </si>
  <si>
    <t>      Chubut (Adic.)</t>
  </si>
  <si>
    <t>1.03.06</t>
  </si>
  <si>
    <t>      Chubut</t>
  </si>
  <si>
    <t>1.03.07</t>
  </si>
  <si>
    <t>      Córdoba</t>
  </si>
  <si>
    <t>1.03.08</t>
  </si>
  <si>
    <t>      Corrientes</t>
  </si>
  <si>
    <t>1.03.09</t>
  </si>
  <si>
    <t>      Entre Ríos</t>
  </si>
  <si>
    <t>1.03.10</t>
  </si>
  <si>
    <t>      Formosa</t>
  </si>
  <si>
    <t>1.03.11</t>
  </si>
  <si>
    <t>      Jujuy</t>
  </si>
  <si>
    <t>1.03.12</t>
  </si>
  <si>
    <t>      La Pampa</t>
  </si>
  <si>
    <t>1.03.13</t>
  </si>
  <si>
    <t>      La Rioja</t>
  </si>
  <si>
    <t>1.03.14</t>
  </si>
  <si>
    <t>      Mendoza</t>
  </si>
  <si>
    <t>1.03.15</t>
  </si>
  <si>
    <t>      Misiones</t>
  </si>
  <si>
    <t>1.03.16</t>
  </si>
  <si>
    <t>      Neuquén (Adic.)</t>
  </si>
  <si>
    <t>1.03.17</t>
  </si>
  <si>
    <t>      Neuquén</t>
  </si>
  <si>
    <t>1.03.18</t>
  </si>
  <si>
    <t>      Río Negro</t>
  </si>
  <si>
    <t>1.03.19</t>
  </si>
  <si>
    <t>      Salta</t>
  </si>
  <si>
    <t>1.03.20</t>
  </si>
  <si>
    <t>      San Juan</t>
  </si>
  <si>
    <t>1.03.21</t>
  </si>
  <si>
    <t>      San Luis</t>
  </si>
  <si>
    <t>1.03.22</t>
  </si>
  <si>
    <t>      Santa Cruz (Adic.)</t>
  </si>
  <si>
    <t>1.03.23</t>
  </si>
  <si>
    <t>      Santa Cruz</t>
  </si>
  <si>
    <t>1.03.24</t>
  </si>
  <si>
    <t>      Santa Fe</t>
  </si>
  <si>
    <t>1.03.25</t>
  </si>
  <si>
    <t>      Santiago del Estero</t>
  </si>
  <si>
    <t>1.03.26</t>
  </si>
  <si>
    <t>      Tierra del Fuego</t>
  </si>
  <si>
    <t>1.03.27</t>
  </si>
  <si>
    <t>      Tucumán</t>
  </si>
  <si>
    <t>1.04</t>
  </si>
  <si>
    <t>   Gobiernos Municipales</t>
  </si>
  <si>
    <t>1.04.01</t>
  </si>
  <si>
    <t>      Basavilbaso - Entre Ríos</t>
  </si>
  <si>
    <t>1.04.02</t>
  </si>
  <si>
    <t>      Cañada de Gomez - Santa Fe</t>
  </si>
  <si>
    <t>1.04.03</t>
  </si>
  <si>
    <t>      Esperanza - Santa Fe</t>
  </si>
  <si>
    <t>1.04.04</t>
  </si>
  <si>
    <t>      Gualeguay - Entre Ríos</t>
  </si>
  <si>
    <t>1.04.05</t>
  </si>
  <si>
    <t>      Gualeguaychu - Entre Ríos</t>
  </si>
  <si>
    <t>1.04.06</t>
  </si>
  <si>
    <t>      Municipalidad Cdad. Neuquen</t>
  </si>
  <si>
    <t>1.04.07</t>
  </si>
  <si>
    <t>      Municipalidad Cdad. Santa Fe</t>
  </si>
  <si>
    <t>1.04.09</t>
  </si>
  <si>
    <t>      Rosario - Santa Fe</t>
  </si>
  <si>
    <t>1.04.10</t>
  </si>
  <si>
    <t>      Rufino - Santa Fe</t>
  </si>
  <si>
    <t>1.04.12</t>
  </si>
  <si>
    <t>      Venado Tuerto - Santa Fe</t>
  </si>
  <si>
    <t>1.04.13</t>
  </si>
  <si>
    <t>      Villa Elisa - Entre Ríos</t>
  </si>
  <si>
    <t>Fuente: Banco de la Nación Argentina.</t>
  </si>
  <si>
    <t>Distribución Bruta Efectiva de Recursos Tributarios Nacionales acumulada entre el 01/01/2014 y 31/12/2014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</si>
</sst>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.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b/>
      <i/>
      <sz val="12"/>
      <name val="Monotype Corsiva"/>
      <family val="4"/>
    </font>
    <font>
      <b/>
      <sz val="11"/>
      <color indexed="8"/>
      <name val="Calibri"/>
      <family val="2"/>
    </font>
    <font>
      <sz val="9"/>
      <name val="Verdana"/>
      <family val="2"/>
    </font>
    <font>
      <b/>
      <sz val="9"/>
      <name val="Verdana"/>
      <family val="2"/>
    </font>
    <font>
      <b/>
      <sz val="10"/>
      <name val="Courier"/>
      <family val="3"/>
    </font>
    <font>
      <b/>
      <sz val="12"/>
      <name val="Courier"/>
      <family val="3"/>
    </font>
    <font>
      <sz val="9"/>
      <color indexed="9"/>
      <name val="Verdana"/>
      <family val="2"/>
    </font>
    <font>
      <b/>
      <sz val="8"/>
      <name val="Verdana"/>
      <family val="2"/>
    </font>
    <font>
      <b/>
      <sz val="2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/>
      <bottom/>
    </border>
    <border>
      <left style="thick"/>
      <right style="thick"/>
      <top style="thick"/>
      <bottom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 style="thick"/>
      <top/>
      <bottom style="thick"/>
    </border>
    <border>
      <left style="thick"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/>
      <top/>
      <bottom/>
    </border>
    <border>
      <left/>
      <right style="thick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6">
    <xf numFmtId="0" fontId="0" fillId="0" borderId="0" xfId="0" applyAlignment="1">
      <alignment/>
    </xf>
    <xf numFmtId="4" fontId="2" fillId="0" borderId="0" xfId="52" applyNumberFormat="1" applyFill="1">
      <alignment/>
      <protection/>
    </xf>
    <xf numFmtId="0" fontId="2" fillId="0" borderId="0" xfId="52" applyFill="1">
      <alignment/>
      <protection/>
    </xf>
    <xf numFmtId="4" fontId="5" fillId="0" borderId="10" xfId="52" applyNumberFormat="1" applyFont="1" applyFill="1" applyBorder="1" applyAlignment="1">
      <alignment horizontal="right"/>
      <protection/>
    </xf>
    <xf numFmtId="0" fontId="2" fillId="0" borderId="0" xfId="52" applyFill="1" applyAlignment="1">
      <alignment vertical="center" wrapText="1"/>
      <protection/>
    </xf>
    <xf numFmtId="0" fontId="5" fillId="0" borderId="0" xfId="52" applyFont="1" applyFill="1" applyAlignment="1">
      <alignment wrapText="1"/>
      <protection/>
    </xf>
    <xf numFmtId="0" fontId="2" fillId="0" borderId="0" xfId="52" applyFill="1" applyBorder="1">
      <alignment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7" fillId="0" borderId="0" xfId="52" applyFont="1" applyFill="1">
      <alignment/>
      <protection/>
    </xf>
    <xf numFmtId="0" fontId="2" fillId="0" borderId="0" xfId="52" applyFont="1" applyFill="1" applyAlignment="1">
      <alignment wrapText="1"/>
      <protection/>
    </xf>
    <xf numFmtId="0" fontId="6" fillId="0" borderId="14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5" fillId="0" borderId="17" xfId="52" applyFont="1" applyFill="1" applyBorder="1" applyAlignment="1">
      <alignment horizontal="left"/>
      <protection/>
    </xf>
    <xf numFmtId="0" fontId="5" fillId="0" borderId="18" xfId="52" applyFont="1" applyFill="1" applyBorder="1">
      <alignment/>
      <protection/>
    </xf>
    <xf numFmtId="4" fontId="5" fillId="0" borderId="19" xfId="52" applyNumberFormat="1" applyFont="1" applyFill="1" applyBorder="1" applyAlignment="1">
      <alignment horizontal="right"/>
      <protection/>
    </xf>
    <xf numFmtId="4" fontId="5" fillId="0" borderId="17" xfId="52" applyNumberFormat="1" applyFont="1" applyFill="1" applyBorder="1" applyAlignment="1">
      <alignment horizontal="right"/>
      <protection/>
    </xf>
    <xf numFmtId="4" fontId="5" fillId="0" borderId="18" xfId="52" applyNumberFormat="1" applyFont="1" applyFill="1" applyBorder="1" applyAlignment="1" quotePrefix="1">
      <alignment horizontal="center"/>
      <protection/>
    </xf>
    <xf numFmtId="4" fontId="5" fillId="0" borderId="0" xfId="52" applyNumberFormat="1" applyFont="1" applyFill="1" applyAlignment="1">
      <alignment horizontal="right"/>
      <protection/>
    </xf>
    <xf numFmtId="0" fontId="8" fillId="0" borderId="0" xfId="52" applyFont="1" applyFill="1">
      <alignment/>
      <protection/>
    </xf>
    <xf numFmtId="0" fontId="5" fillId="0" borderId="17" xfId="52" applyFont="1" applyFill="1" applyBorder="1">
      <alignment/>
      <protection/>
    </xf>
    <xf numFmtId="4" fontId="5" fillId="0" borderId="18" xfId="52" applyNumberFormat="1" applyFont="1" applyFill="1" applyBorder="1" applyAlignment="1">
      <alignment horizontal="right"/>
      <protection/>
    </xf>
    <xf numFmtId="0" fontId="5" fillId="0" borderId="12" xfId="51" applyFont="1" applyFill="1" applyBorder="1">
      <alignment/>
      <protection/>
    </xf>
    <xf numFmtId="0" fontId="5" fillId="0" borderId="13" xfId="51" applyFont="1" applyFill="1" applyBorder="1">
      <alignment/>
      <protection/>
    </xf>
    <xf numFmtId="4" fontId="5" fillId="0" borderId="20" xfId="52" applyNumberFormat="1" applyFont="1" applyFill="1" applyBorder="1" applyAlignment="1">
      <alignment horizontal="right"/>
      <protection/>
    </xf>
    <xf numFmtId="4" fontId="5" fillId="0" borderId="21" xfId="52" applyNumberFormat="1" applyFont="1" applyFill="1" applyBorder="1" applyAlignment="1">
      <alignment horizontal="right"/>
      <protection/>
    </xf>
    <xf numFmtId="0" fontId="5" fillId="0" borderId="20" xfId="52" applyFont="1" applyFill="1" applyBorder="1">
      <alignment/>
      <protection/>
    </xf>
    <xf numFmtId="0" fontId="5" fillId="0" borderId="21" xfId="52" applyFont="1" applyFill="1" applyBorder="1">
      <alignment/>
      <protection/>
    </xf>
    <xf numFmtId="4" fontId="9" fillId="0" borderId="10" xfId="52" applyNumberFormat="1" applyFont="1" applyFill="1" applyBorder="1" applyAlignment="1">
      <alignment horizontal="right"/>
      <protection/>
    </xf>
    <xf numFmtId="164" fontId="5" fillId="0" borderId="10" xfId="52" applyNumberFormat="1" applyFont="1" applyFill="1" applyBorder="1" applyAlignment="1">
      <alignment horizontal="right"/>
      <protection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5" fillId="0" borderId="15" xfId="52" applyFont="1" applyFill="1" applyBorder="1">
      <alignment/>
      <protection/>
    </xf>
    <xf numFmtId="0" fontId="5" fillId="0" borderId="16" xfId="52" applyFont="1" applyFill="1" applyBorder="1">
      <alignment/>
      <protection/>
    </xf>
    <xf numFmtId="4" fontId="5" fillId="0" borderId="14" xfId="52" applyNumberFormat="1" applyFont="1" applyFill="1" applyBorder="1" applyAlignment="1">
      <alignment horizontal="right"/>
      <protection/>
    </xf>
    <xf numFmtId="4" fontId="5" fillId="0" borderId="15" xfId="52" applyNumberFormat="1" applyFont="1" applyFill="1" applyBorder="1" applyAlignment="1">
      <alignment horizontal="right"/>
      <protection/>
    </xf>
    <xf numFmtId="4" fontId="5" fillId="0" borderId="16" xfId="52" applyNumberFormat="1" applyFont="1" applyFill="1" applyBorder="1" applyAlignment="1">
      <alignment horizontal="right"/>
      <protection/>
    </xf>
    <xf numFmtId="4" fontId="5" fillId="0" borderId="0" xfId="52" applyNumberFormat="1" applyFont="1" applyFill="1" applyBorder="1" applyAlignment="1">
      <alignment horizontal="right"/>
      <protection/>
    </xf>
    <xf numFmtId="4" fontId="2" fillId="0" borderId="0" xfId="52" applyNumberFormat="1" applyFont="1" applyFill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3" fillId="0" borderId="0" xfId="52" applyFont="1" applyFill="1" applyAlignment="1">
      <alignment wrapText="1"/>
      <protection/>
    </xf>
    <xf numFmtId="0" fontId="4" fillId="0" borderId="0" xfId="51" applyFont="1" applyFill="1" applyAlignment="1">
      <alignment wrapText="1"/>
      <protection/>
    </xf>
    <xf numFmtId="0" fontId="6" fillId="0" borderId="12" xfId="52" applyFont="1" applyFill="1" applyBorder="1" applyAlignment="1">
      <alignment horizontal="center" vertical="center" wrapText="1"/>
      <protection/>
    </xf>
    <xf numFmtId="0" fontId="6" fillId="0" borderId="15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0" fontId="6" fillId="0" borderId="16" xfId="52" applyFont="1" applyFill="1" applyBorder="1" applyAlignment="1">
      <alignment horizontal="center" vertical="center" wrapText="1"/>
      <protection/>
    </xf>
    <xf numFmtId="0" fontId="10" fillId="0" borderId="0" xfId="52" applyFont="1" applyFill="1" applyAlignment="1">
      <alignment vertical="center" wrapText="1"/>
      <protection/>
    </xf>
    <xf numFmtId="0" fontId="2" fillId="0" borderId="0" xfId="52" applyFont="1" applyFill="1" applyAlignment="1">
      <alignment vertical="center" wrapText="1"/>
      <protection/>
    </xf>
    <xf numFmtId="0" fontId="10" fillId="0" borderId="0" xfId="52" applyFont="1" applyFill="1" applyAlignment="1">
      <alignment wrapText="1"/>
      <protection/>
    </xf>
    <xf numFmtId="0" fontId="1" fillId="0" borderId="0" xfId="51" applyFill="1" applyAlignment="1">
      <alignment wrapText="1"/>
      <protection/>
    </xf>
    <xf numFmtId="4" fontId="11" fillId="0" borderId="0" xfId="52" applyNumberFormat="1" applyFont="1" applyFill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info año 2009 para parte publica de internet desagregada" xfId="51"/>
    <cellStyle name="Normal_informacion del año 2007 para la parte publica de interne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47625</xdr:rowOff>
    </xdr:from>
    <xdr:to>
      <xdr:col>1</xdr:col>
      <xdr:colOff>1038225</xdr:colOff>
      <xdr:row>2</xdr:row>
      <xdr:rowOff>247650</xdr:rowOff>
    </xdr:to>
    <xdr:pic>
      <xdr:nvPicPr>
        <xdr:cNvPr id="1" name="Imagen 2" descr="logotipo_ CFI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7625"/>
          <a:ext cx="16192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desa04\fs_desa$\QPRO\WQ\Estimaci&#243;n\Distribuci&#243;n\Mensual\Pcia_Reg_Indist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desa04\fs_desa$\DNCFP\Recursos\Proyrena\Anual\2003\DNIAF_11Ago_03\Proy2003_11Ago_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desa04\fs_desa$\DNCFP\Recursos\Proyrena\Anual\2002\Alt4_Proy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desa04\fs_desa$\2011\DGI\Acumulados\Calc_Distrib\info-2-2011_modulo_AFIP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idesa04\fs_desa$\2009\DGI\Acumulado\Calc%20Distrib\fuente_calc_dist_globa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2011\DGI\comisiones_bancarias\arch_ant\evolucion_de_pago_de_comisiones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do Comp Deseq Pciales"/>
      <sheetName val="Gcias_SF"/>
      <sheetName val="Fto_Transferencia de Servicios"/>
      <sheetName val="InDi"/>
      <sheetName val="ic"/>
      <sheetName val="ib"/>
      <sheetName val="ik"/>
      <sheetName val="ix"/>
      <sheetName val="iw"/>
      <sheetName val="ih"/>
      <sheetName val="iu"/>
      <sheetName val="ie"/>
      <sheetName val="ip"/>
      <sheetName val="iy"/>
      <sheetName val="il"/>
      <sheetName val="if"/>
      <sheetName val="im"/>
      <sheetName val="in"/>
      <sheetName val="iq"/>
      <sheetName val="ir"/>
      <sheetName val="ia"/>
      <sheetName val="ij"/>
      <sheetName val="id"/>
      <sheetName val="iz"/>
      <sheetName val="is"/>
      <sheetName val="ig"/>
      <sheetName val="it"/>
      <sheetName val="iv"/>
      <sheetName val="iTGN"/>
      <sheetName val="iSSN"/>
      <sheetName val="iFDOATN"/>
      <sheetName val="iBIBL"/>
      <sheetName val="iGCFE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Calc. Fdo. Conurb. y Exced.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CalcContro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to. a partir del impuesto"/>
      <sheetName val="Datos"/>
      <sheetName val="COP FED"/>
      <sheetName val="B"/>
      <sheetName val="K"/>
      <sheetName val="X"/>
      <sheetName val="W"/>
      <sheetName val="H"/>
      <sheetName val="U"/>
      <sheetName val="E"/>
      <sheetName val="P"/>
      <sheetName val="Y"/>
      <sheetName val="L"/>
      <sheetName val="F"/>
      <sheetName val="M"/>
      <sheetName val="N"/>
      <sheetName val="Q"/>
      <sheetName val="R"/>
      <sheetName val="A"/>
      <sheetName val="J"/>
      <sheetName val="D"/>
      <sheetName val="Z"/>
      <sheetName val="S"/>
      <sheetName val="G"/>
      <sheetName val="T"/>
      <sheetName val="22 PCIAS"/>
      <sheetName val="V"/>
      <sheetName val="23PCIAS"/>
      <sheetName val="C"/>
      <sheetName val="24PCIAS"/>
      <sheetName val="PCIA_REG"/>
      <sheetName val="CONTROL"/>
      <sheetName val="DIFERENCIAS"/>
      <sheetName val="Tesoro Nacional"/>
      <sheetName val="SIJP"/>
      <sheetName val="Fondo ATN"/>
      <sheetName val="Coop. Eléct."/>
      <sheetName val="C.F.E.E."/>
      <sheetName val="Total"/>
      <sheetName val="DIF_COMPROMISO_PROY_REG_MES"/>
      <sheetName val="DIF_COMPROMISO_PROY_PCIA_REG"/>
      <sheetName val="COMP_AGREG_COMPROMISO_DIST"/>
      <sheetName val="Dif_R_PrEjec"/>
      <sheetName val="Alt4_Proy2002"/>
    </sheetNames>
    <sheetDataSet>
      <sheetData sheetId="2">
        <row r="1">
          <cell r="A1" t="str">
            <v>DIRECCION NACIONAL DE</v>
          </cell>
        </row>
        <row r="2">
          <cell r="A2" t="str">
            <v>COORDINACION FISCAL</v>
          </cell>
        </row>
        <row r="3">
          <cell r="A3" t="str">
            <v>CON LAS PROVINCIAS</v>
          </cell>
        </row>
        <row r="5">
          <cell r="A5" t="str">
            <v>DISTRIBUCION DE RECURSOS COPARTICIPADOS </v>
          </cell>
        </row>
        <row r="6">
          <cell r="A6" t="str">
            <v>Excluye la vigencia del financiamiento del SIJP por $ 2154 millones (Ley 25082 Art. 3°)</v>
          </cell>
        </row>
        <row r="8">
          <cell r="A8" t="str">
            <v>AÑO 2002 (*)</v>
          </cell>
        </row>
        <row r="10">
          <cell r="A10" t="str">
            <v>- En miles de Pesos -</v>
          </cell>
        </row>
        <row r="15">
          <cell r="A15" t="str">
            <v>PROVINCIA</v>
          </cell>
          <cell r="B15" t="str">
            <v>ENERO</v>
          </cell>
          <cell r="C15" t="str">
            <v>FEBRERO</v>
          </cell>
          <cell r="D15" t="str">
            <v>MARZO</v>
          </cell>
          <cell r="E15" t="str">
            <v>ABRIL</v>
          </cell>
          <cell r="F15" t="str">
            <v>MAYO</v>
          </cell>
          <cell r="G15" t="str">
            <v>JUNIO</v>
          </cell>
          <cell r="H15" t="str">
            <v>JULIO</v>
          </cell>
          <cell r="I15" t="str">
            <v>AGOSTO</v>
          </cell>
          <cell r="J15" t="str">
            <v>SETIEMBRE</v>
          </cell>
          <cell r="K15" t="str">
            <v>OCTUBRE</v>
          </cell>
          <cell r="L15" t="str">
            <v>NOVIEMBRE</v>
          </cell>
          <cell r="M15" t="str">
            <v>DICIEMBRE</v>
          </cell>
          <cell r="N15" t="str">
            <v>TOTAL</v>
          </cell>
        </row>
        <row r="19">
          <cell r="A19" t="str">
            <v>BUENOS AIRES</v>
          </cell>
          <cell r="B19">
            <v>199118.5</v>
          </cell>
          <cell r="C19">
            <v>176756.6</v>
          </cell>
          <cell r="D19">
            <v>172078.8</v>
          </cell>
          <cell r="E19">
            <v>163054.2</v>
          </cell>
          <cell r="F19">
            <v>186409.3</v>
          </cell>
          <cell r="G19">
            <v>210500.1</v>
          </cell>
          <cell r="H19">
            <v>177983.8</v>
          </cell>
          <cell r="I19">
            <v>184743.7</v>
          </cell>
          <cell r="J19">
            <v>181129.1</v>
          </cell>
          <cell r="K19">
            <v>192775.4</v>
          </cell>
          <cell r="L19">
            <v>198727.7</v>
          </cell>
          <cell r="M19">
            <v>198239.7</v>
          </cell>
          <cell r="N19">
            <v>2241516.9</v>
          </cell>
        </row>
        <row r="20">
          <cell r="A20" t="str">
            <v>CATAMARCA</v>
          </cell>
          <cell r="B20">
            <v>24974.4</v>
          </cell>
          <cell r="C20">
            <v>22169.7</v>
          </cell>
          <cell r="D20">
            <v>21583</v>
          </cell>
          <cell r="E20">
            <v>20451.1</v>
          </cell>
          <cell r="F20">
            <v>23380.4</v>
          </cell>
          <cell r="G20">
            <v>26402</v>
          </cell>
          <cell r="H20">
            <v>22323.6</v>
          </cell>
          <cell r="I20">
            <v>23171.5</v>
          </cell>
          <cell r="J20">
            <v>22718.1</v>
          </cell>
          <cell r="K20">
            <v>24178.8</v>
          </cell>
          <cell r="L20">
            <v>24925.4</v>
          </cell>
          <cell r="M20">
            <v>24864.2</v>
          </cell>
          <cell r="N20">
            <v>281142.2</v>
          </cell>
        </row>
        <row r="21">
          <cell r="A21" t="str">
            <v>CORDOBA</v>
          </cell>
          <cell r="B21">
            <v>80512</v>
          </cell>
          <cell r="C21">
            <v>71470.1</v>
          </cell>
          <cell r="D21">
            <v>69578.7</v>
          </cell>
          <cell r="E21">
            <v>65929.6</v>
          </cell>
          <cell r="F21">
            <v>75373.1</v>
          </cell>
          <cell r="G21">
            <v>85114</v>
          </cell>
          <cell r="H21">
            <v>71966.3</v>
          </cell>
          <cell r="I21">
            <v>74699.6</v>
          </cell>
          <cell r="J21">
            <v>73238.1</v>
          </cell>
          <cell r="K21">
            <v>77947.2</v>
          </cell>
          <cell r="L21">
            <v>80353.9</v>
          </cell>
          <cell r="M21">
            <v>80156.6</v>
          </cell>
          <cell r="N21">
            <v>906339.2</v>
          </cell>
        </row>
        <row r="22">
          <cell r="A22" t="str">
            <v>CORRIENTES</v>
          </cell>
          <cell r="B22">
            <v>33706.7</v>
          </cell>
          <cell r="C22">
            <v>29921.3</v>
          </cell>
          <cell r="D22">
            <v>29129.5</v>
          </cell>
          <cell r="E22">
            <v>27601.8</v>
          </cell>
          <cell r="F22">
            <v>31555.3</v>
          </cell>
          <cell r="G22">
            <v>35633.4</v>
          </cell>
          <cell r="H22">
            <v>30129.1</v>
          </cell>
          <cell r="I22">
            <v>31273.4</v>
          </cell>
          <cell r="J22">
            <v>30661.5</v>
          </cell>
          <cell r="K22">
            <v>32633</v>
          </cell>
          <cell r="L22">
            <v>33640.6</v>
          </cell>
          <cell r="M22">
            <v>33558</v>
          </cell>
          <cell r="N22">
            <v>379443.6</v>
          </cell>
        </row>
        <row r="23">
          <cell r="A23" t="str">
            <v>CHACO</v>
          </cell>
          <cell r="B23">
            <v>45233.4</v>
          </cell>
          <cell r="C23">
            <v>40153.5</v>
          </cell>
          <cell r="D23">
            <v>39090.8</v>
          </cell>
          <cell r="E23">
            <v>37040.7</v>
          </cell>
          <cell r="F23">
            <v>42346.3</v>
          </cell>
          <cell r="G23">
            <v>47818.9</v>
          </cell>
          <cell r="H23">
            <v>40432.3</v>
          </cell>
          <cell r="I23">
            <v>41967.9</v>
          </cell>
          <cell r="J23">
            <v>41146.8</v>
          </cell>
          <cell r="K23">
            <v>43792.4</v>
          </cell>
          <cell r="L23">
            <v>45144.6</v>
          </cell>
          <cell r="M23">
            <v>45033.8</v>
          </cell>
          <cell r="N23">
            <v>509201.4</v>
          </cell>
        </row>
        <row r="24">
          <cell r="A24" t="str">
            <v>CHUBUT</v>
          </cell>
          <cell r="B24">
            <v>14339.9</v>
          </cell>
          <cell r="C24">
            <v>12729.5</v>
          </cell>
          <cell r="D24">
            <v>12392.6</v>
          </cell>
          <cell r="E24">
            <v>11742.7</v>
          </cell>
          <cell r="F24">
            <v>13424.6</v>
          </cell>
          <cell r="G24">
            <v>15159.6</v>
          </cell>
          <cell r="H24">
            <v>12817.9</v>
          </cell>
          <cell r="I24">
            <v>13304.7</v>
          </cell>
          <cell r="J24">
            <v>13044.4</v>
          </cell>
          <cell r="K24">
            <v>13883.1</v>
          </cell>
          <cell r="L24">
            <v>14311.8</v>
          </cell>
          <cell r="M24">
            <v>14276.6</v>
          </cell>
          <cell r="N24">
            <v>161427.39999999997</v>
          </cell>
        </row>
        <row r="25">
          <cell r="A25" t="str">
            <v>ENTRE RIOS</v>
          </cell>
          <cell r="B25">
            <v>44272.8</v>
          </cell>
          <cell r="C25">
            <v>39300.8</v>
          </cell>
          <cell r="D25">
            <v>38260.7</v>
          </cell>
          <cell r="E25">
            <v>36254.1</v>
          </cell>
          <cell r="F25">
            <v>41447</v>
          </cell>
          <cell r="G25">
            <v>46803.5</v>
          </cell>
          <cell r="H25">
            <v>39573.7</v>
          </cell>
          <cell r="I25">
            <v>41076.7</v>
          </cell>
          <cell r="J25">
            <v>40273</v>
          </cell>
          <cell r="K25">
            <v>42862.5</v>
          </cell>
          <cell r="L25">
            <v>44185.9</v>
          </cell>
          <cell r="M25">
            <v>44077.4</v>
          </cell>
          <cell r="N25">
            <v>498388.10000000003</v>
          </cell>
        </row>
        <row r="26">
          <cell r="A26" t="str">
            <v>FORMOSA</v>
          </cell>
          <cell r="B26">
            <v>33008.2</v>
          </cell>
          <cell r="C26">
            <v>29301.2</v>
          </cell>
          <cell r="D26">
            <v>28525.7</v>
          </cell>
          <cell r="E26">
            <v>27029.7</v>
          </cell>
          <cell r="F26">
            <v>30901.3</v>
          </cell>
          <cell r="G26">
            <v>34894.9</v>
          </cell>
          <cell r="H26">
            <v>29504.6</v>
          </cell>
          <cell r="I26">
            <v>30625.2</v>
          </cell>
          <cell r="J26">
            <v>30026</v>
          </cell>
          <cell r="K26">
            <v>31956.7</v>
          </cell>
          <cell r="L26">
            <v>32943.4</v>
          </cell>
          <cell r="M26">
            <v>32862.5</v>
          </cell>
          <cell r="N26">
            <v>371579.4</v>
          </cell>
        </row>
        <row r="27">
          <cell r="A27" t="str">
            <v>JUJUY</v>
          </cell>
          <cell r="B27">
            <v>25760.3</v>
          </cell>
          <cell r="C27">
            <v>22867.3</v>
          </cell>
          <cell r="D27">
            <v>22262.2</v>
          </cell>
          <cell r="E27">
            <v>21094.6</v>
          </cell>
          <cell r="F27">
            <v>24116.1</v>
          </cell>
          <cell r="G27">
            <v>27232.8</v>
          </cell>
          <cell r="H27">
            <v>23026.1</v>
          </cell>
          <cell r="I27">
            <v>23900.6</v>
          </cell>
          <cell r="J27">
            <v>23433</v>
          </cell>
          <cell r="K27">
            <v>24939.7</v>
          </cell>
          <cell r="L27">
            <v>25709.8</v>
          </cell>
          <cell r="M27">
            <v>25646.6</v>
          </cell>
          <cell r="N27">
            <v>289989.1</v>
          </cell>
        </row>
        <row r="28">
          <cell r="A28" t="str">
            <v>LA PAMPA</v>
          </cell>
          <cell r="B28">
            <v>17028</v>
          </cell>
          <cell r="C28">
            <v>15115.7</v>
          </cell>
          <cell r="D28">
            <v>14715.7</v>
          </cell>
          <cell r="E28">
            <v>13943.9</v>
          </cell>
          <cell r="F28">
            <v>15941.2</v>
          </cell>
          <cell r="G28">
            <v>18001.3</v>
          </cell>
          <cell r="H28">
            <v>15220.6</v>
          </cell>
          <cell r="I28">
            <v>15798.7</v>
          </cell>
          <cell r="J28">
            <v>15489.6</v>
          </cell>
          <cell r="K28">
            <v>16485.6</v>
          </cell>
          <cell r="L28">
            <v>16994.6</v>
          </cell>
          <cell r="M28">
            <v>16952.9</v>
          </cell>
          <cell r="N28">
            <v>191687.80000000002</v>
          </cell>
        </row>
        <row r="29">
          <cell r="A29" t="str">
            <v>LA RIOJA</v>
          </cell>
          <cell r="B29">
            <v>18774.5</v>
          </cell>
          <cell r="C29">
            <v>16666</v>
          </cell>
          <cell r="D29">
            <v>16225</v>
          </cell>
          <cell r="E29">
            <v>15374</v>
          </cell>
          <cell r="F29">
            <v>17576.2</v>
          </cell>
          <cell r="G29">
            <v>19847.6</v>
          </cell>
          <cell r="H29">
            <v>16781.7</v>
          </cell>
          <cell r="I29">
            <v>17419.1</v>
          </cell>
          <cell r="J29">
            <v>17078.3</v>
          </cell>
          <cell r="K29">
            <v>18176.4</v>
          </cell>
          <cell r="L29">
            <v>18737.6</v>
          </cell>
          <cell r="M29">
            <v>18691.6</v>
          </cell>
          <cell r="N29">
            <v>211347.99999999997</v>
          </cell>
        </row>
        <row r="30">
          <cell r="A30" t="str">
            <v>MENDOZA</v>
          </cell>
          <cell r="B30">
            <v>37810.9</v>
          </cell>
          <cell r="C30">
            <v>33564.6</v>
          </cell>
          <cell r="D30">
            <v>32676.3</v>
          </cell>
          <cell r="E30">
            <v>30962.6</v>
          </cell>
          <cell r="F30">
            <v>35397.6</v>
          </cell>
          <cell r="G30">
            <v>39972.2</v>
          </cell>
          <cell r="H30">
            <v>33797.6</v>
          </cell>
          <cell r="I30">
            <v>35081.3</v>
          </cell>
          <cell r="J30">
            <v>34394.9</v>
          </cell>
          <cell r="K30">
            <v>36606.4</v>
          </cell>
          <cell r="L30">
            <v>37736.7</v>
          </cell>
          <cell r="M30">
            <v>37644.1</v>
          </cell>
          <cell r="N30">
            <v>425645.20000000007</v>
          </cell>
        </row>
        <row r="31">
          <cell r="A31" t="str">
            <v>MISIONES</v>
          </cell>
          <cell r="B31">
            <v>29951.8</v>
          </cell>
          <cell r="C31">
            <v>26588.1</v>
          </cell>
          <cell r="D31">
            <v>25884.5</v>
          </cell>
          <cell r="E31">
            <v>24527</v>
          </cell>
          <cell r="F31">
            <v>28040.1</v>
          </cell>
          <cell r="G31">
            <v>31663.9</v>
          </cell>
          <cell r="H31">
            <v>26772.7</v>
          </cell>
          <cell r="I31">
            <v>27789.6</v>
          </cell>
          <cell r="J31">
            <v>27245.8</v>
          </cell>
          <cell r="K31">
            <v>28997.7</v>
          </cell>
          <cell r="L31">
            <v>29893.1</v>
          </cell>
          <cell r="M31">
            <v>29819.7</v>
          </cell>
          <cell r="N31">
            <v>337174</v>
          </cell>
        </row>
        <row r="32">
          <cell r="A32" t="str">
            <v>NEUQUEN</v>
          </cell>
          <cell r="B32">
            <v>15737.1</v>
          </cell>
          <cell r="C32">
            <v>13969.7</v>
          </cell>
          <cell r="D32">
            <v>13600</v>
          </cell>
          <cell r="E32">
            <v>12886.8</v>
          </cell>
          <cell r="F32">
            <v>14732.6</v>
          </cell>
          <cell r="G32">
            <v>16636.6</v>
          </cell>
          <cell r="H32">
            <v>14066.7</v>
          </cell>
          <cell r="I32">
            <v>14601</v>
          </cell>
          <cell r="J32">
            <v>14315.3</v>
          </cell>
          <cell r="K32">
            <v>15235.8</v>
          </cell>
          <cell r="L32">
            <v>15706.2</v>
          </cell>
          <cell r="M32">
            <v>15667.6</v>
          </cell>
          <cell r="N32">
            <v>177155.40000000002</v>
          </cell>
        </row>
        <row r="33">
          <cell r="A33" t="str">
            <v>RIO NEGRO</v>
          </cell>
          <cell r="B33">
            <v>22878.7</v>
          </cell>
          <cell r="C33">
            <v>20309.3</v>
          </cell>
          <cell r="D33">
            <v>19771.8</v>
          </cell>
          <cell r="E33">
            <v>18734.9</v>
          </cell>
          <cell r="F33">
            <v>21418.4</v>
          </cell>
          <cell r="G33">
            <v>24186.4</v>
          </cell>
          <cell r="H33">
            <v>20450.3</v>
          </cell>
          <cell r="I33">
            <v>21227</v>
          </cell>
          <cell r="J33">
            <v>20811.7</v>
          </cell>
          <cell r="K33">
            <v>22149.8</v>
          </cell>
          <cell r="L33">
            <v>22833.8</v>
          </cell>
          <cell r="M33">
            <v>22777.7</v>
          </cell>
          <cell r="N33">
            <v>257549.8</v>
          </cell>
        </row>
        <row r="34">
          <cell r="A34" t="str">
            <v>SALTA</v>
          </cell>
          <cell r="B34">
            <v>34754.6</v>
          </cell>
          <cell r="C34">
            <v>30851.5</v>
          </cell>
          <cell r="D34">
            <v>30035</v>
          </cell>
          <cell r="E34">
            <v>28459.9</v>
          </cell>
          <cell r="F34">
            <v>32536.3</v>
          </cell>
          <cell r="G34">
            <v>36741.2</v>
          </cell>
          <cell r="H34">
            <v>31065.7</v>
          </cell>
          <cell r="I34">
            <v>32245.6</v>
          </cell>
          <cell r="J34">
            <v>31614.7</v>
          </cell>
          <cell r="K34">
            <v>33647.5</v>
          </cell>
          <cell r="L34">
            <v>34686.4</v>
          </cell>
          <cell r="M34">
            <v>34601.2</v>
          </cell>
          <cell r="N34">
            <v>391239.60000000003</v>
          </cell>
        </row>
        <row r="35">
          <cell r="A35" t="str">
            <v>SAN JUAN</v>
          </cell>
          <cell r="B35">
            <v>30650.4</v>
          </cell>
          <cell r="C35">
            <v>27208.2</v>
          </cell>
          <cell r="D35">
            <v>26488.2</v>
          </cell>
          <cell r="E35">
            <v>25099</v>
          </cell>
          <cell r="F35">
            <v>28694.1</v>
          </cell>
          <cell r="G35">
            <v>32402.4</v>
          </cell>
          <cell r="H35">
            <v>27397.2</v>
          </cell>
          <cell r="I35">
            <v>28437.7</v>
          </cell>
          <cell r="J35">
            <v>27881.3</v>
          </cell>
          <cell r="K35">
            <v>29674</v>
          </cell>
          <cell r="L35">
            <v>30590.3</v>
          </cell>
          <cell r="M35">
            <v>30515.2</v>
          </cell>
          <cell r="N35">
            <v>345038</v>
          </cell>
        </row>
        <row r="36">
          <cell r="A36" t="str">
            <v>SAN LUIS</v>
          </cell>
          <cell r="B36">
            <v>20695.6</v>
          </cell>
          <cell r="C36">
            <v>18371.4</v>
          </cell>
          <cell r="D36">
            <v>17885.2</v>
          </cell>
          <cell r="E36">
            <v>16947.2</v>
          </cell>
          <cell r="F36">
            <v>19374.6</v>
          </cell>
          <cell r="G36">
            <v>21878.6</v>
          </cell>
          <cell r="H36">
            <v>18498.9</v>
          </cell>
          <cell r="I36">
            <v>19201.5</v>
          </cell>
          <cell r="J36">
            <v>18825.8</v>
          </cell>
          <cell r="K36">
            <v>20036.3</v>
          </cell>
          <cell r="L36">
            <v>20655</v>
          </cell>
          <cell r="M36">
            <v>20604.3</v>
          </cell>
          <cell r="N36">
            <v>232974.39999999997</v>
          </cell>
        </row>
        <row r="37">
          <cell r="A37" t="str">
            <v>SANTA CRUZ</v>
          </cell>
          <cell r="B37">
            <v>14339.9</v>
          </cell>
          <cell r="C37">
            <v>12729.5</v>
          </cell>
          <cell r="D37">
            <v>12392.6</v>
          </cell>
          <cell r="E37">
            <v>11742.7</v>
          </cell>
          <cell r="F37">
            <v>13424.6</v>
          </cell>
          <cell r="G37">
            <v>15159.6</v>
          </cell>
          <cell r="H37">
            <v>12817.9</v>
          </cell>
          <cell r="I37">
            <v>13304.7</v>
          </cell>
          <cell r="J37">
            <v>13044.4</v>
          </cell>
          <cell r="K37">
            <v>13883.1</v>
          </cell>
          <cell r="L37">
            <v>14311.8</v>
          </cell>
          <cell r="M37">
            <v>14276.6</v>
          </cell>
          <cell r="N37">
            <v>161427.39999999997</v>
          </cell>
        </row>
        <row r="38">
          <cell r="A38" t="str">
            <v>SANTA FE</v>
          </cell>
          <cell r="B38">
            <v>81035.9</v>
          </cell>
          <cell r="C38">
            <v>71935.2</v>
          </cell>
          <cell r="D38">
            <v>70031.4</v>
          </cell>
          <cell r="E38">
            <v>66358.7</v>
          </cell>
          <cell r="F38">
            <v>75863.6</v>
          </cell>
          <cell r="G38">
            <v>85667.9</v>
          </cell>
          <cell r="H38">
            <v>72434.6</v>
          </cell>
          <cell r="I38">
            <v>75185.7</v>
          </cell>
          <cell r="J38">
            <v>73714.7</v>
          </cell>
          <cell r="K38">
            <v>78454.4</v>
          </cell>
          <cell r="L38">
            <v>80876.8</v>
          </cell>
          <cell r="M38">
            <v>80678.3</v>
          </cell>
          <cell r="N38">
            <v>912237.2</v>
          </cell>
        </row>
        <row r="39">
          <cell r="A39" t="str">
            <v>SANTIAGO DEL ESTERO</v>
          </cell>
          <cell r="B39">
            <v>37461.6</v>
          </cell>
          <cell r="C39">
            <v>33254.5</v>
          </cell>
          <cell r="D39">
            <v>32374.5</v>
          </cell>
          <cell r="E39">
            <v>30676.6</v>
          </cell>
          <cell r="F39">
            <v>35070.6</v>
          </cell>
          <cell r="G39">
            <v>39602.9</v>
          </cell>
          <cell r="H39">
            <v>33485.4</v>
          </cell>
          <cell r="I39">
            <v>34757.2</v>
          </cell>
          <cell r="J39">
            <v>34077.2</v>
          </cell>
          <cell r="K39">
            <v>36268.3</v>
          </cell>
          <cell r="L39">
            <v>37388.1</v>
          </cell>
          <cell r="M39">
            <v>37296.3</v>
          </cell>
          <cell r="N39">
            <v>421713.19999999995</v>
          </cell>
        </row>
        <row r="40">
          <cell r="A40" t="str">
            <v>TUCUMAN</v>
          </cell>
          <cell r="B40">
            <v>43137.6</v>
          </cell>
          <cell r="C40">
            <v>38293.1</v>
          </cell>
          <cell r="D40">
            <v>37279.7</v>
          </cell>
          <cell r="E40">
            <v>35324.6</v>
          </cell>
          <cell r="F40">
            <v>40384.3</v>
          </cell>
          <cell r="G40">
            <v>45603.4</v>
          </cell>
          <cell r="H40">
            <v>38559</v>
          </cell>
          <cell r="I40">
            <v>40023.4</v>
          </cell>
          <cell r="J40">
            <v>39240.4</v>
          </cell>
          <cell r="K40">
            <v>41763.5</v>
          </cell>
          <cell r="L40">
            <v>43053</v>
          </cell>
          <cell r="M40">
            <v>42947.3</v>
          </cell>
          <cell r="N40">
            <v>485609.3</v>
          </cell>
        </row>
        <row r="41">
          <cell r="A41" t="str">
            <v>ACUM. BS. AS. - TUCUMAN</v>
          </cell>
          <cell r="B41">
            <v>905182.8</v>
          </cell>
          <cell r="C41">
            <v>803526.7999999999</v>
          </cell>
          <cell r="D41">
            <v>782261.8999999999</v>
          </cell>
          <cell r="E41">
            <v>741236.3999999998</v>
          </cell>
          <cell r="F41">
            <v>847407.5999999999</v>
          </cell>
          <cell r="G41">
            <v>956923.2000000001</v>
          </cell>
          <cell r="H41">
            <v>809105.6999999998</v>
          </cell>
          <cell r="I41">
            <v>839835.7999999999</v>
          </cell>
          <cell r="J41">
            <v>823404.1000000001</v>
          </cell>
          <cell r="K41">
            <v>876347.6000000001</v>
          </cell>
          <cell r="L41">
            <v>903406.5</v>
          </cell>
          <cell r="M41">
            <v>901188.2</v>
          </cell>
          <cell r="N41">
            <v>10189826.6</v>
          </cell>
        </row>
        <row r="42">
          <cell r="A42" t="str">
            <v>TIERRA DEL FUEGO</v>
          </cell>
          <cell r="B42">
            <v>11517.1</v>
          </cell>
          <cell r="C42">
            <v>10261.2</v>
          </cell>
          <cell r="D42">
            <v>9998.5</v>
          </cell>
          <cell r="E42">
            <v>9491.6</v>
          </cell>
          <cell r="F42">
            <v>10803.3</v>
          </cell>
          <cell r="G42">
            <v>12156.3</v>
          </cell>
          <cell r="H42">
            <v>10330.1</v>
          </cell>
          <cell r="I42">
            <v>10709.8</v>
          </cell>
          <cell r="J42">
            <v>10506.8</v>
          </cell>
          <cell r="K42">
            <v>11160.9</v>
          </cell>
          <cell r="L42">
            <v>11495.2</v>
          </cell>
          <cell r="M42">
            <v>11467.8</v>
          </cell>
          <cell r="N42">
            <v>129898.6</v>
          </cell>
        </row>
        <row r="43">
          <cell r="A43" t="str">
            <v>ACUM. BS. AS. - TIERRA DEL FUEGO</v>
          </cell>
          <cell r="B43">
            <v>916699.9</v>
          </cell>
          <cell r="C43">
            <v>813787.9999999999</v>
          </cell>
          <cell r="D43">
            <v>792260.3999999999</v>
          </cell>
          <cell r="E43">
            <v>750727.9999999998</v>
          </cell>
          <cell r="F43">
            <v>858210.8999999999</v>
          </cell>
          <cell r="G43">
            <v>969079.5000000001</v>
          </cell>
          <cell r="H43">
            <v>819435.7999999998</v>
          </cell>
          <cell r="I43">
            <v>850545.6</v>
          </cell>
          <cell r="J43">
            <v>833910.9000000001</v>
          </cell>
          <cell r="K43">
            <v>887508.5000000001</v>
          </cell>
          <cell r="L43">
            <v>914901.7</v>
          </cell>
          <cell r="M43">
            <v>912656</v>
          </cell>
          <cell r="N43">
            <v>10319725.2</v>
          </cell>
        </row>
        <row r="44">
          <cell r="A44" t="str">
            <v>TRANSF.SERV.(TOTAL JURISD. EXCL. T.F)</v>
          </cell>
          <cell r="B44">
            <v>107987.4</v>
          </cell>
          <cell r="C44">
            <v>107987.4</v>
          </cell>
          <cell r="D44">
            <v>107987.4</v>
          </cell>
          <cell r="E44">
            <v>107987.4</v>
          </cell>
          <cell r="F44">
            <v>107987.4</v>
          </cell>
          <cell r="G44">
            <v>107987.4</v>
          </cell>
          <cell r="H44">
            <v>107987.4</v>
          </cell>
          <cell r="I44">
            <v>107987.4</v>
          </cell>
          <cell r="J44">
            <v>107987.4</v>
          </cell>
          <cell r="K44">
            <v>107987.4</v>
          </cell>
          <cell r="L44">
            <v>107987.4</v>
          </cell>
          <cell r="M44">
            <v>107987.4</v>
          </cell>
          <cell r="N44">
            <v>1295848.7999999998</v>
          </cell>
        </row>
        <row r="45">
          <cell r="A45" t="str">
            <v>TRANSF. SERV. (TIERRA DEL FUEGO)</v>
          </cell>
          <cell r="B45">
            <v>1000</v>
          </cell>
          <cell r="C45">
            <v>1000</v>
          </cell>
          <cell r="D45">
            <v>1000</v>
          </cell>
          <cell r="E45">
            <v>1000</v>
          </cell>
          <cell r="F45">
            <v>1000</v>
          </cell>
          <cell r="G45">
            <v>1000</v>
          </cell>
          <cell r="H45">
            <v>1000</v>
          </cell>
          <cell r="I45">
            <v>1000</v>
          </cell>
          <cell r="J45">
            <v>1000</v>
          </cell>
          <cell r="K45">
            <v>1000</v>
          </cell>
          <cell r="L45">
            <v>1000</v>
          </cell>
          <cell r="M45">
            <v>1000</v>
          </cell>
          <cell r="N45">
            <v>12000</v>
          </cell>
        </row>
        <row r="46">
          <cell r="A46" t="str">
            <v>FONDO ATN</v>
          </cell>
          <cell r="B46">
            <v>17881.6</v>
          </cell>
          <cell r="C46">
            <v>16087.4</v>
          </cell>
          <cell r="D46">
            <v>15712.1</v>
          </cell>
          <cell r="E46">
            <v>14988.1</v>
          </cell>
          <cell r="F46">
            <v>16861.9</v>
          </cell>
          <cell r="G46">
            <v>18794.8</v>
          </cell>
          <cell r="H46">
            <v>16185.9</v>
          </cell>
          <cell r="I46">
            <v>16728.3</v>
          </cell>
          <cell r="J46">
            <v>16438.3</v>
          </cell>
          <cell r="K46">
            <v>17372.7</v>
          </cell>
          <cell r="L46">
            <v>17850.2</v>
          </cell>
          <cell r="M46">
            <v>17811.1</v>
          </cell>
          <cell r="N46">
            <v>202712.40000000002</v>
          </cell>
        </row>
        <row r="47">
          <cell r="A47" t="str">
            <v>NACION</v>
          </cell>
          <cell r="B47">
            <v>744589.1</v>
          </cell>
          <cell r="C47">
            <v>669880.8</v>
          </cell>
          <cell r="D47">
            <v>654253</v>
          </cell>
          <cell r="E47">
            <v>624102.9</v>
          </cell>
          <cell r="F47">
            <v>702129.4</v>
          </cell>
          <cell r="G47">
            <v>782613.6</v>
          </cell>
          <cell r="H47">
            <v>673980.9</v>
          </cell>
          <cell r="I47">
            <v>696564.7</v>
          </cell>
          <cell r="J47">
            <v>684489</v>
          </cell>
          <cell r="K47">
            <v>723397.6</v>
          </cell>
          <cell r="L47">
            <v>743283.4</v>
          </cell>
          <cell r="M47">
            <v>741653.1</v>
          </cell>
          <cell r="N47">
            <v>8440937.5</v>
          </cell>
        </row>
        <row r="48">
          <cell r="A48" t="str">
            <v>ACUMULADO I</v>
          </cell>
          <cell r="B48">
            <v>1788158</v>
          </cell>
          <cell r="C48">
            <v>1608743.6</v>
          </cell>
          <cell r="D48">
            <v>1571212.9</v>
          </cell>
          <cell r="E48">
            <v>1498806.4</v>
          </cell>
          <cell r="F48">
            <v>1686189.6</v>
          </cell>
          <cell r="G48">
            <v>1879475.3000000003</v>
          </cell>
          <cell r="H48">
            <v>1618590</v>
          </cell>
          <cell r="I48">
            <v>1672826</v>
          </cell>
          <cell r="J48">
            <v>1643825.6</v>
          </cell>
          <cell r="K48">
            <v>1737266.2000000002</v>
          </cell>
          <cell r="L48">
            <v>1785022.7</v>
          </cell>
          <cell r="M48">
            <v>1781107.6</v>
          </cell>
          <cell r="N48">
            <v>20271223.9</v>
          </cell>
        </row>
        <row r="49">
          <cell r="A49" t="str">
            <v>FONDO COMPENSADOR DE DEFICITS</v>
          </cell>
          <cell r="B49">
            <v>45800</v>
          </cell>
          <cell r="C49">
            <v>45800</v>
          </cell>
          <cell r="D49">
            <v>45800</v>
          </cell>
          <cell r="E49">
            <v>45800</v>
          </cell>
          <cell r="F49">
            <v>45800</v>
          </cell>
          <cell r="G49">
            <v>45800</v>
          </cell>
          <cell r="H49">
            <v>45800</v>
          </cell>
          <cell r="I49">
            <v>45800</v>
          </cell>
          <cell r="J49">
            <v>45800</v>
          </cell>
          <cell r="K49">
            <v>45800</v>
          </cell>
          <cell r="L49">
            <v>45800</v>
          </cell>
          <cell r="M49">
            <v>45800</v>
          </cell>
          <cell r="N49">
            <v>549600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Complemento 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  <sheetName val="Anexo 11"/>
      <sheetName val="AnexoA"/>
      <sheetName val="AnexoB"/>
      <sheetName val="AnexoC"/>
      <sheetName val="AnexoD"/>
    </sheetNames>
    <sheetDataSet>
      <sheetData sheetId="0">
        <row r="1">
          <cell r="A1" t="str">
            <v>Comisión Federal de Impuestos</v>
          </cell>
          <cell r="B1" t="str">
            <v> ANEXO I - Recaudación Mensual AFIP Ajustada (en miles) -  Febrero - 2011</v>
          </cell>
        </row>
        <row r="3">
          <cell r="A3" t="str">
            <v>DETALLE</v>
          </cell>
          <cell r="B3" t="str">
            <v>T o t a l   A F I P</v>
          </cell>
          <cell r="C3" t="str">
            <v>A      J      U      S      T      E      S</v>
          </cell>
          <cell r="F3" t="str">
            <v>Recaudación Mensual                     </v>
          </cell>
          <cell r="I3" t="str">
            <v>Apertura de la Recaudación Mensual</v>
          </cell>
        </row>
        <row r="4">
          <cell r="C4" t="str">
            <v>Comisiones</v>
          </cell>
          <cell r="D4" t="str">
            <v>Devoluciones de Impuestos</v>
          </cell>
          <cell r="E4" t="str">
            <v>Planes Facilidades de Pago</v>
          </cell>
          <cell r="I4" t="str">
            <v>Imputado por Reg. Fac. Pago y P. Esp.</v>
          </cell>
          <cell r="J4" t="str">
            <v>Resto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 t="str">
            <v>5 = ( 1 + 2 + 3 + 4 )</v>
          </cell>
          <cell r="I6">
            <v>6</v>
          </cell>
          <cell r="J6" t="str">
            <v>7 = ( 5 - 6 )</v>
          </cell>
        </row>
        <row r="7">
          <cell r="A7" t="str">
            <v>I- Incluidos Ley 23548  y  Compl.</v>
          </cell>
          <cell r="B7">
            <v>20986433.37509</v>
          </cell>
          <cell r="C7">
            <v>17066.512850000003</v>
          </cell>
          <cell r="D7">
            <v>355429.69226</v>
          </cell>
          <cell r="E7">
            <v>274968.85054</v>
          </cell>
          <cell r="G7">
            <v>21633898.430740003</v>
          </cell>
          <cell r="I7">
            <v>1118875.03226</v>
          </cell>
          <cell r="J7">
            <v>20515023.398479998</v>
          </cell>
        </row>
        <row r="8">
          <cell r="A8" t="str">
            <v>     Al Valor Agregado</v>
          </cell>
          <cell r="B8">
            <v>4606204.652199999</v>
          </cell>
          <cell r="C8">
            <v>2107.1405299999997</v>
          </cell>
          <cell r="D8">
            <v>0</v>
          </cell>
          <cell r="E8">
            <v>0</v>
          </cell>
          <cell r="G8">
            <v>4608311.79273</v>
          </cell>
          <cell r="I8">
            <v>761953.2658099999</v>
          </cell>
          <cell r="J8">
            <v>3846358.52692</v>
          </cell>
        </row>
        <row r="9">
          <cell r="A9" t="str">
            <v>     Al Valor Agregado - Aduana</v>
          </cell>
          <cell r="B9">
            <v>3114549.1142399996</v>
          </cell>
          <cell r="C9">
            <v>8990.11052</v>
          </cell>
          <cell r="D9">
            <v>0</v>
          </cell>
          <cell r="E9">
            <v>0</v>
          </cell>
          <cell r="G9">
            <v>3123539.22476</v>
          </cell>
          <cell r="I9">
            <v>2197.12756</v>
          </cell>
          <cell r="J9">
            <v>3121342.0971999997</v>
          </cell>
        </row>
        <row r="10">
          <cell r="A10" t="str">
            <v>     Al Valor Agregado - Retenciones</v>
          </cell>
          <cell r="B10">
            <v>2670288.3356</v>
          </cell>
          <cell r="C10">
            <v>88.44675</v>
          </cell>
          <cell r="D10">
            <v>0</v>
          </cell>
          <cell r="E10">
            <v>0</v>
          </cell>
          <cell r="G10">
            <v>2670376.78235</v>
          </cell>
          <cell r="I10">
            <v>5376.39637</v>
          </cell>
          <cell r="J10">
            <v>2665000.38598</v>
          </cell>
        </row>
        <row r="11">
          <cell r="A11" t="str">
            <v>     Al Valor Agregado - Retenciones - Aduana</v>
          </cell>
          <cell r="B11">
            <v>649272.90411</v>
          </cell>
          <cell r="C11">
            <v>1879.16724</v>
          </cell>
          <cell r="D11">
            <v>0</v>
          </cell>
          <cell r="E11">
            <v>0</v>
          </cell>
          <cell r="G11">
            <v>651152.07135</v>
          </cell>
          <cell r="I11">
            <v>114.60328</v>
          </cell>
          <cell r="J11">
            <v>651037.4680700001</v>
          </cell>
        </row>
        <row r="12">
          <cell r="A12" t="str">
            <v>     Al Valor Agregado - Cpra. Vta. Mat. Gan. Bov.</v>
          </cell>
          <cell r="B12">
            <v>1283.50944</v>
          </cell>
          <cell r="C12">
            <v>18.41553</v>
          </cell>
          <cell r="D12">
            <v>0</v>
          </cell>
          <cell r="E12">
            <v>0</v>
          </cell>
          <cell r="G12">
            <v>1301.92497</v>
          </cell>
          <cell r="I12">
            <v>5.55466</v>
          </cell>
          <cell r="J12">
            <v>1296.37031</v>
          </cell>
        </row>
        <row r="13">
          <cell r="A13" t="str">
            <v>     Al Valor Agregado - Devoluc. y Transf.</v>
          </cell>
          <cell r="B13">
            <v>-353000</v>
          </cell>
          <cell r="C13">
            <v>0</v>
          </cell>
          <cell r="D13">
            <v>353000</v>
          </cell>
          <cell r="E13">
            <v>0</v>
          </cell>
          <cell r="G13">
            <v>0</v>
          </cell>
          <cell r="I13">
            <v>0</v>
          </cell>
          <cell r="J13">
            <v>0</v>
          </cell>
        </row>
        <row r="14">
          <cell r="A14" t="str">
            <v>    1- Al Valor Agregado</v>
          </cell>
          <cell r="B14">
            <v>10688598.51559</v>
          </cell>
          <cell r="C14">
            <v>13083.28057</v>
          </cell>
          <cell r="D14">
            <v>353000</v>
          </cell>
          <cell r="E14">
            <v>0</v>
          </cell>
          <cell r="G14">
            <v>11054681.79616</v>
          </cell>
          <cell r="I14">
            <v>769646.94768</v>
          </cell>
          <cell r="J14">
            <v>10285034.84848</v>
          </cell>
        </row>
        <row r="15">
          <cell r="A15" t="str">
            <v>     A las Ganancias</v>
          </cell>
          <cell r="B15">
            <v>3178113.31759</v>
          </cell>
          <cell r="C15">
            <v>1646.0285800000001</v>
          </cell>
          <cell r="D15">
            <v>0</v>
          </cell>
          <cell r="E15">
            <v>0</v>
          </cell>
          <cell r="G15">
            <v>3179759.3461700003</v>
          </cell>
          <cell r="I15">
            <v>308220.90148</v>
          </cell>
          <cell r="J15">
            <v>2871538.4446900003</v>
          </cell>
        </row>
        <row r="16">
          <cell r="A16" t="str">
            <v>     A las Ganancias: Retenciones</v>
          </cell>
          <cell r="B16">
            <v>3316580.43663</v>
          </cell>
          <cell r="C16">
            <v>643.43786</v>
          </cell>
          <cell r="D16">
            <v>0</v>
          </cell>
          <cell r="E16">
            <v>0</v>
          </cell>
          <cell r="G16">
            <v>3317223.87449</v>
          </cell>
          <cell r="I16">
            <v>10835.33933</v>
          </cell>
          <cell r="J16">
            <v>3306388.53516</v>
          </cell>
        </row>
        <row r="17">
          <cell r="A17" t="str">
            <v>     A las Ganancias: Retenciones - Aduana</v>
          </cell>
          <cell r="B17">
            <v>373014.23357</v>
          </cell>
          <cell r="C17">
            <v>1073.6549</v>
          </cell>
          <cell r="D17">
            <v>0</v>
          </cell>
          <cell r="E17">
            <v>0</v>
          </cell>
          <cell r="G17">
            <v>374087.88847</v>
          </cell>
          <cell r="I17">
            <v>5.72415</v>
          </cell>
          <cell r="J17">
            <v>374082.16432</v>
          </cell>
        </row>
        <row r="18">
          <cell r="A18" t="str">
            <v>    2- Al las Ganancias</v>
          </cell>
          <cell r="B18">
            <v>6867707.98779</v>
          </cell>
          <cell r="C18">
            <v>3363.1213399999997</v>
          </cell>
          <cell r="D18">
            <v>2251.10231</v>
          </cell>
          <cell r="E18">
            <v>0</v>
          </cell>
          <cell r="G18">
            <v>6873322.21144</v>
          </cell>
          <cell r="I18">
            <v>319061.96495999995</v>
          </cell>
          <cell r="J18">
            <v>6554260.246479999</v>
          </cell>
        </row>
        <row r="19">
          <cell r="A19" t="str">
            <v>    3- Planes de Regularización</v>
          </cell>
          <cell r="B19">
            <v>-274968.85054</v>
          </cell>
          <cell r="C19">
            <v>0</v>
          </cell>
          <cell r="D19">
            <v>0</v>
          </cell>
          <cell r="E19">
            <v>274968.85054</v>
          </cell>
          <cell r="G19">
            <v>0</v>
          </cell>
          <cell r="I19">
            <v>0</v>
          </cell>
          <cell r="J19">
            <v>0</v>
          </cell>
        </row>
        <row r="20">
          <cell r="A20" t="str">
            <v>    4- S/los Activos - Ley 23.760</v>
          </cell>
          <cell r="B20">
            <v>61.39775</v>
          </cell>
          <cell r="C20">
            <v>0.41243</v>
          </cell>
          <cell r="D20">
            <v>31.28806</v>
          </cell>
          <cell r="E20">
            <v>0</v>
          </cell>
          <cell r="G20">
            <v>93.09824</v>
          </cell>
          <cell r="I20">
            <v>92.88062</v>
          </cell>
          <cell r="J20">
            <v>0.21762</v>
          </cell>
        </row>
        <row r="21">
          <cell r="A21" t="str">
            <v>    5- Internos Unif. - Cigarrillos</v>
          </cell>
          <cell r="B21">
            <v>501923.81594</v>
          </cell>
          <cell r="C21">
            <v>1.4124400000000001</v>
          </cell>
          <cell r="D21">
            <v>0</v>
          </cell>
          <cell r="E21">
            <v>0</v>
          </cell>
          <cell r="G21">
            <v>501925.22838</v>
          </cell>
          <cell r="I21">
            <v>764.51815</v>
          </cell>
          <cell r="J21">
            <v>501160.71023</v>
          </cell>
        </row>
        <row r="22">
          <cell r="A22" t="str">
            <v>    6- Internos Unif. Excep. Cigarrillos</v>
          </cell>
          <cell r="B22">
            <v>234503.86519</v>
          </cell>
          <cell r="C22">
            <v>8.619969999999999</v>
          </cell>
          <cell r="D22">
            <v>134.66919000000001</v>
          </cell>
          <cell r="E22">
            <v>0</v>
          </cell>
          <cell r="G22">
            <v>234647.15435</v>
          </cell>
          <cell r="I22">
            <v>6766.3234299999995</v>
          </cell>
          <cell r="J22">
            <v>227880.83091999998</v>
          </cell>
        </row>
        <row r="23">
          <cell r="A23" t="str">
            <v>    7- Internos Unif. Excep. Cigarrillos - Aduana</v>
          </cell>
          <cell r="B23">
            <v>167354.31996000002</v>
          </cell>
          <cell r="C23">
            <v>437.06227</v>
          </cell>
          <cell r="D23">
            <v>0</v>
          </cell>
          <cell r="E23">
            <v>0</v>
          </cell>
          <cell r="G23">
            <v>167791.38223</v>
          </cell>
          <cell r="I23">
            <v>0</v>
          </cell>
          <cell r="J23">
            <v>167791.38223</v>
          </cell>
        </row>
        <row r="24">
          <cell r="A24" t="str">
            <v>    8- Imp. Trans. de Inmuebles - Ley 23.905</v>
          </cell>
          <cell r="B24">
            <v>35008.61078</v>
          </cell>
          <cell r="C24">
            <v>44.71113</v>
          </cell>
          <cell r="D24">
            <v>12.632700000000002</v>
          </cell>
          <cell r="E24">
            <v>0</v>
          </cell>
          <cell r="G24">
            <v>35065.95461</v>
          </cell>
          <cell r="I24">
            <v>162.86306</v>
          </cell>
          <cell r="J24">
            <v>34903.09155</v>
          </cell>
        </row>
        <row r="25">
          <cell r="A25" t="str">
            <v>    9- A los Premios de Juegos Ley 20.630</v>
          </cell>
          <cell r="B25">
            <v>18442.063280000002</v>
          </cell>
          <cell r="C25">
            <v>1.38076</v>
          </cell>
          <cell r="D25">
            <v>0</v>
          </cell>
          <cell r="E25">
            <v>0</v>
          </cell>
          <cell r="G25">
            <v>18443.44404</v>
          </cell>
          <cell r="I25">
            <v>29.73859</v>
          </cell>
          <cell r="J25">
            <v>18413.705449999998</v>
          </cell>
        </row>
        <row r="26">
          <cell r="A26" t="str">
            <v> 10- Fdo. p. Educ. y Prom. Coop. - Ley 23.427</v>
          </cell>
          <cell r="B26">
            <v>8896.328130000002</v>
          </cell>
          <cell r="C26">
            <v>6.825</v>
          </cell>
          <cell r="D26">
            <v>0</v>
          </cell>
          <cell r="E26">
            <v>0</v>
          </cell>
          <cell r="G26">
            <v>8903.15313</v>
          </cell>
          <cell r="I26">
            <v>788.57965</v>
          </cell>
          <cell r="J26">
            <v>8114.57348</v>
          </cell>
        </row>
        <row r="27">
          <cell r="A27" t="str">
            <v> 11- Imp. a la Ganancia mínima presunta</v>
          </cell>
          <cell r="B27">
            <v>119158.71597</v>
          </cell>
          <cell r="C27">
            <v>105.06105000000001</v>
          </cell>
          <cell r="D27">
            <v>0</v>
          </cell>
          <cell r="E27">
            <v>0</v>
          </cell>
          <cell r="G27">
            <v>119263.77702</v>
          </cell>
          <cell r="I27">
            <v>18206.923609999998</v>
          </cell>
          <cell r="J27">
            <v>101056.85341</v>
          </cell>
        </row>
        <row r="28">
          <cell r="A28" t="str">
            <v> 12- Int. Pagados y Costo final. endeu. empresario</v>
          </cell>
          <cell r="B28">
            <v>17.858340000000002</v>
          </cell>
          <cell r="C28">
            <v>0.37216000000000005</v>
          </cell>
          <cell r="D28">
            <v>0</v>
          </cell>
          <cell r="E28">
            <v>0</v>
          </cell>
          <cell r="G28">
            <v>18.2305</v>
          </cell>
          <cell r="I28">
            <v>18.232400000000002</v>
          </cell>
          <cell r="J28">
            <v>-0.0019</v>
          </cell>
        </row>
        <row r="29">
          <cell r="A29" t="str">
            <v> 13- Impuesto de emergencia sobre altas rentas</v>
          </cell>
          <cell r="B29">
            <v>132.82742000000002</v>
          </cell>
          <cell r="C29">
            <v>0.45844</v>
          </cell>
          <cell r="D29">
            <v>0</v>
          </cell>
          <cell r="E29">
            <v>0</v>
          </cell>
          <cell r="G29">
            <v>133.28585999999999</v>
          </cell>
          <cell r="I29">
            <v>133.37404</v>
          </cell>
          <cell r="J29">
            <v>-0.08818000000000001</v>
          </cell>
        </row>
        <row r="30">
          <cell r="A30" t="str">
            <v> 14- Imp. A las Ctas. Corrientes Ley 25.413</v>
          </cell>
          <cell r="B30">
            <v>2619423.59697</v>
          </cell>
          <cell r="C30">
            <v>12.18385</v>
          </cell>
          <cell r="D30">
            <v>0</v>
          </cell>
          <cell r="E30">
            <v>0</v>
          </cell>
          <cell r="G30">
            <v>2619435.78082</v>
          </cell>
          <cell r="I30">
            <v>3026.27533</v>
          </cell>
          <cell r="J30">
            <v>2616409.50549</v>
          </cell>
        </row>
        <row r="31">
          <cell r="A31" t="str">
            <v> 15- Impuestos sobre los Activos</v>
          </cell>
          <cell r="B31">
            <v>175.63213000000002</v>
          </cell>
          <cell r="C31">
            <v>0.86568</v>
          </cell>
          <cell r="D31">
            <v>0</v>
          </cell>
          <cell r="E31">
            <v>0</v>
          </cell>
          <cell r="G31">
            <v>176.49781</v>
          </cell>
          <cell r="I31">
            <v>176.06614000000002</v>
          </cell>
          <cell r="J31">
            <v>0.43167</v>
          </cell>
        </row>
        <row r="32">
          <cell r="A32" t="str">
            <v> 16- Varios Coparticipados</v>
          </cell>
          <cell r="B32">
            <v>-3.30961</v>
          </cell>
          <cell r="C32">
            <v>0.74576</v>
          </cell>
          <cell r="D32">
            <v>0</v>
          </cell>
          <cell r="E32">
            <v>0</v>
          </cell>
          <cell r="G32">
            <v>-2.56385</v>
          </cell>
          <cell r="I32">
            <v>0.3446</v>
          </cell>
          <cell r="J32">
            <v>-2.9084499999999998</v>
          </cell>
        </row>
        <row r="33">
          <cell r="A33" t="str">
            <v>II- Leyes de Asign. Especiales</v>
          </cell>
          <cell r="B33">
            <v>1337328.95426</v>
          </cell>
          <cell r="C33">
            <v>3238.8071800000002</v>
          </cell>
          <cell r="D33">
            <v>7295.990559999999</v>
          </cell>
          <cell r="E33">
            <v>0</v>
          </cell>
          <cell r="G33">
            <v>1347863.752</v>
          </cell>
          <cell r="I33">
            <v>54647.55653</v>
          </cell>
          <cell r="J33">
            <v>1293216.19547</v>
          </cell>
        </row>
        <row r="34">
          <cell r="A34" t="str">
            <v> 17- Monotributo - Recursos Impositivos</v>
          </cell>
          <cell r="B34">
            <v>209049.39680000002</v>
          </cell>
          <cell r="C34">
            <v>2352.5117099999998</v>
          </cell>
          <cell r="D34">
            <v>7115.24348</v>
          </cell>
          <cell r="E34">
            <v>0</v>
          </cell>
          <cell r="G34">
            <v>218517.15199</v>
          </cell>
          <cell r="I34">
            <v>17374.677480000002</v>
          </cell>
          <cell r="J34">
            <v>201142.47451</v>
          </cell>
        </row>
        <row r="35">
          <cell r="A35" t="str">
            <v> 18- Imp. Sobre los Bienes Personales</v>
          </cell>
          <cell r="B35">
            <v>439221.27976</v>
          </cell>
          <cell r="C35">
            <v>732.41166</v>
          </cell>
          <cell r="D35">
            <v>31.460990000000002</v>
          </cell>
          <cell r="E35">
            <v>0</v>
          </cell>
          <cell r="G35">
            <v>439985.15241000004</v>
          </cell>
          <cell r="I35">
            <v>36254.88457</v>
          </cell>
          <cell r="J35">
            <v>403730.26784</v>
          </cell>
        </row>
        <row r="36">
          <cell r="A36" t="str">
            <v> 19- Impuesto s/los Combustibles Líquidos</v>
          </cell>
          <cell r="B36">
            <v>639019.4926</v>
          </cell>
          <cell r="C36">
            <v>1.7596800000000001</v>
          </cell>
          <cell r="D36">
            <v>149.28609</v>
          </cell>
          <cell r="E36">
            <v>0</v>
          </cell>
          <cell r="G36">
            <v>639170.53837</v>
          </cell>
          <cell r="I36">
            <v>1017.99448</v>
          </cell>
          <cell r="J36">
            <v>638152.54389</v>
          </cell>
        </row>
        <row r="37">
          <cell r="A37" t="str">
            <v> 20- Impuesto s/los Combustibles Líquidos - Aduana</v>
          </cell>
          <cell r="B37">
            <v>50038.7851</v>
          </cell>
          <cell r="C37">
            <v>152.12413</v>
          </cell>
          <cell r="D37">
            <v>0</v>
          </cell>
          <cell r="E37">
            <v>0</v>
          </cell>
          <cell r="G37">
            <v>50190.90923</v>
          </cell>
          <cell r="I37">
            <v>0</v>
          </cell>
          <cell r="J37">
            <v>50190.90923</v>
          </cell>
        </row>
        <row r="38">
          <cell r="A38" t="str">
            <v>Total Impuestos Copart.</v>
          </cell>
          <cell r="B38">
            <v>22323762.32935</v>
          </cell>
          <cell r="C38">
            <v>20305.320030000003</v>
          </cell>
          <cell r="D38">
            <v>362725.68282</v>
          </cell>
          <cell r="E38">
            <v>274968.85054</v>
          </cell>
          <cell r="G38">
            <v>22981762.182740003</v>
          </cell>
          <cell r="I38">
            <v>1173522.58879</v>
          </cell>
          <cell r="J38">
            <v>21808239.59395</v>
          </cell>
        </row>
        <row r="39">
          <cell r="A39" t="str">
            <v>III- Ley. Asign. Esp. Exclusivas p/Nación</v>
          </cell>
          <cell r="B39">
            <v>929723.9284600001</v>
          </cell>
          <cell r="E39" t="str">
            <v>(*):  Detalle de la reimputación de los Planes de Regularización que se coparticipaban en su totalidad</v>
          </cell>
        </row>
        <row r="40">
          <cell r="A40" t="str">
            <v>     No Coparticipados</v>
          </cell>
          <cell r="B40">
            <v>6640.6785899999995</v>
          </cell>
          <cell r="E40" t="str">
            <v>Cuenta 1933/00 Régimen de Presentación Espontánea (Decreto 292/91)</v>
          </cell>
        </row>
        <row r="41">
          <cell r="A41" t="str">
            <v>IV- Recursos de Seguridad Social</v>
          </cell>
          <cell r="B41">
            <v>12757814.50966</v>
          </cell>
          <cell r="E41" t="str">
            <v>Cuenta 1935/06 Régimen de Presentación Espontánea y Fac. de Pago (Decreto 292/91)</v>
          </cell>
          <cell r="J41">
            <v>-2.51277</v>
          </cell>
        </row>
        <row r="42">
          <cell r="A42" t="str">
            <v>V- Recursos Aduaneros</v>
          </cell>
          <cell r="B42">
            <v>4191107.72944</v>
          </cell>
          <cell r="E42" t="str">
            <v>Total Planes de Regularización que se coparticipan en su totalidad</v>
          </cell>
          <cell r="J42">
            <v>-0.02541</v>
          </cell>
        </row>
      </sheetData>
      <sheetData sheetId="1">
        <row r="1">
          <cell r="A1" t="str">
            <v>Comisión Federal de Impuestos</v>
          </cell>
          <cell r="C1" t="str">
            <v> ANEXO II  -  Determinación de la Recaudación Bruta a Distribuir  (en miles)  - Febrero - 2011</v>
          </cell>
        </row>
        <row r="3">
          <cell r="A3" t="str">
            <v>DETALLE</v>
          </cell>
          <cell r="B3" t="str">
            <v>Columna 4</v>
          </cell>
          <cell r="C3" t="str">
            <v>PESOS (Ajustes)</v>
          </cell>
          <cell r="G3" t="str">
            <v>LECOP (Ajustes)</v>
          </cell>
          <cell r="K3" t="str">
            <v>Recaudación Bruta        a Distribuir</v>
          </cell>
        </row>
        <row r="4">
          <cell r="B4" t="str">
            <v> Anexo I</v>
          </cell>
          <cell r="C4" t="str">
            <v>Saldo Inicial</v>
          </cell>
          <cell r="D4" t="str">
            <v>Saldo Final</v>
          </cell>
          <cell r="E4" t="str">
            <v>Diferimiento de Cheques</v>
          </cell>
          <cell r="F4" t="str">
            <v>Sub-Total   </v>
          </cell>
          <cell r="G4" t="str">
            <v>Saldo Inicial</v>
          </cell>
          <cell r="H4" t="str">
            <v>Saldo final</v>
          </cell>
          <cell r="I4" t="str">
            <v>Diferimiento de Notas Lecop</v>
          </cell>
          <cell r="J4" t="str">
            <v>Sub-Total  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 t="str">
            <v>5 = ( 2 - 3 + 4 )</v>
          </cell>
          <cell r="G6">
            <v>6</v>
          </cell>
          <cell r="H6">
            <v>7</v>
          </cell>
          <cell r="I6">
            <v>8</v>
          </cell>
          <cell r="J6" t="str">
            <v>9 = ( 6 - 7 + 8 )</v>
          </cell>
          <cell r="K6" t="str">
            <v>     10 = ( 1 + 5 + 9 )</v>
          </cell>
        </row>
        <row r="7">
          <cell r="A7" t="str">
            <v>I- Incluidos Ley 23548 y Compl.</v>
          </cell>
          <cell r="B7">
            <v>21633898.430740003</v>
          </cell>
          <cell r="C7">
            <v>464042.32508</v>
          </cell>
          <cell r="D7">
            <v>1178573.38787</v>
          </cell>
          <cell r="E7">
            <v>0</v>
          </cell>
          <cell r="F7">
            <v>-714531.06279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20919367.36795</v>
          </cell>
        </row>
        <row r="8">
          <cell r="A8" t="str">
            <v>  Al Valor Agregado</v>
          </cell>
          <cell r="B8">
            <v>11054681.79616</v>
          </cell>
          <cell r="C8">
            <v>249661.98553</v>
          </cell>
          <cell r="D8">
            <v>586686.50113</v>
          </cell>
          <cell r="E8">
            <v>0</v>
          </cell>
          <cell r="F8">
            <v>-337024.51560000004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10717657.28056</v>
          </cell>
        </row>
        <row r="9">
          <cell r="A9" t="str">
            <v>  A las Ganancias</v>
          </cell>
          <cell r="B9">
            <v>6873322.21144</v>
          </cell>
          <cell r="C9">
            <v>59541.82695</v>
          </cell>
          <cell r="D9">
            <v>90039.14674</v>
          </cell>
          <cell r="E9">
            <v>0</v>
          </cell>
          <cell r="F9">
            <v>-30497.319789999998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6842824.89165</v>
          </cell>
        </row>
        <row r="10">
          <cell r="A10" t="str">
            <v>  S/los Activos - Ley 23.760</v>
          </cell>
          <cell r="B10">
            <v>93.09824</v>
          </cell>
          <cell r="C10">
            <v>36.76482</v>
          </cell>
          <cell r="D10">
            <v>0.16257</v>
          </cell>
          <cell r="E10">
            <v>0</v>
          </cell>
          <cell r="F10">
            <v>36.60225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129.70049</v>
          </cell>
        </row>
        <row r="11">
          <cell r="A11" t="str">
            <v>  Internos Unificados</v>
          </cell>
          <cell r="B11">
            <v>904363.7649600001</v>
          </cell>
          <cell r="C11">
            <v>153004.74009</v>
          </cell>
          <cell r="D11">
            <v>133422.74115000002</v>
          </cell>
          <cell r="E11">
            <v>0</v>
          </cell>
          <cell r="F11">
            <v>19581.99894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923945.7639</v>
          </cell>
        </row>
        <row r="12">
          <cell r="A12" t="str">
            <v>  Imp. Trans. de Inmuebles - Ley 23.905</v>
          </cell>
          <cell r="B12">
            <v>35065.95461</v>
          </cell>
          <cell r="C12">
            <v>483.49462</v>
          </cell>
          <cell r="D12">
            <v>1163.1054</v>
          </cell>
          <cell r="E12">
            <v>0</v>
          </cell>
          <cell r="F12">
            <v>-679.61078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34386.34383</v>
          </cell>
        </row>
        <row r="13">
          <cell r="A13" t="str">
            <v>  A los Premios de Juegos Ley 20.630</v>
          </cell>
          <cell r="B13">
            <v>18443.44404</v>
          </cell>
          <cell r="C13">
            <v>1.54995</v>
          </cell>
          <cell r="D13">
            <v>0.11320000000000001</v>
          </cell>
          <cell r="E13">
            <v>0</v>
          </cell>
          <cell r="F13">
            <v>1.43675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18444.88079</v>
          </cell>
        </row>
        <row r="14">
          <cell r="A14" t="str">
            <v>  Fdo. p. Educ. y Prom. Coop. - Ley 23.427</v>
          </cell>
          <cell r="B14">
            <v>8903.15313</v>
          </cell>
          <cell r="C14">
            <v>57.65264</v>
          </cell>
          <cell r="D14">
            <v>22.98065</v>
          </cell>
          <cell r="E14">
            <v>0</v>
          </cell>
          <cell r="F14">
            <v>34.67199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8937.82512</v>
          </cell>
        </row>
        <row r="15">
          <cell r="A15" t="str">
            <v>  Imp. a la Ganancia mínima presunta</v>
          </cell>
          <cell r="B15">
            <v>119263.77702</v>
          </cell>
          <cell r="C15">
            <v>818.619</v>
          </cell>
          <cell r="D15">
            <v>1542.3349699999999</v>
          </cell>
          <cell r="E15">
            <v>0</v>
          </cell>
          <cell r="F15">
            <v>-723.71597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118540.06105</v>
          </cell>
        </row>
        <row r="16">
          <cell r="A16" t="str">
            <v>  Int. Pagados y Costo final. endeu. empresario</v>
          </cell>
          <cell r="B16">
            <v>18.2305</v>
          </cell>
          <cell r="C16">
            <v>60.47929</v>
          </cell>
          <cell r="D16">
            <v>16.33763</v>
          </cell>
          <cell r="E16">
            <v>0</v>
          </cell>
          <cell r="F16">
            <v>44.14166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62.37216</v>
          </cell>
        </row>
        <row r="17">
          <cell r="A17" t="str">
            <v>  Impuesto de emergencia sobre altas rentas</v>
          </cell>
          <cell r="B17">
            <v>133.28585999999999</v>
          </cell>
          <cell r="C17">
            <v>204.85521</v>
          </cell>
          <cell r="D17">
            <v>25.68263</v>
          </cell>
          <cell r="E17">
            <v>0</v>
          </cell>
          <cell r="F17">
            <v>179.17257999999998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312.45844</v>
          </cell>
        </row>
        <row r="18">
          <cell r="A18" t="str">
            <v>  Imp. A las Ctas. Corrientes Ley 25.413</v>
          </cell>
          <cell r="B18">
            <v>2619435.78082</v>
          </cell>
          <cell r="C18">
            <v>149.78088</v>
          </cell>
          <cell r="D18">
            <v>365609.01292</v>
          </cell>
          <cell r="E18">
            <v>0</v>
          </cell>
          <cell r="F18">
            <v>-365459.23204000003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2253976.5487800003</v>
          </cell>
        </row>
        <row r="19">
          <cell r="A19" t="str">
            <v>  Impuestos sobre los Activos</v>
          </cell>
          <cell r="B19">
            <v>176.49781</v>
          </cell>
          <cell r="C19">
            <v>3.68784</v>
          </cell>
          <cell r="D19">
            <v>31.31997</v>
          </cell>
          <cell r="E19">
            <v>0</v>
          </cell>
          <cell r="F19">
            <v>-27.63213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148.86568</v>
          </cell>
        </row>
        <row r="20">
          <cell r="A20" t="str">
            <v>  Varios Coparticipados</v>
          </cell>
          <cell r="B20">
            <v>-2.56385</v>
          </cell>
          <cell r="C20">
            <v>16.88826</v>
          </cell>
          <cell r="D20">
            <v>13.94891</v>
          </cell>
          <cell r="E20">
            <v>0</v>
          </cell>
          <cell r="F20">
            <v>2.93935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0.3755</v>
          </cell>
        </row>
        <row r="21">
          <cell r="A21" t="str">
            <v>II- Leyes de Asign. Especiales</v>
          </cell>
          <cell r="B21">
            <v>1347863.752</v>
          </cell>
          <cell r="C21">
            <v>19553.59485</v>
          </cell>
          <cell r="D21">
            <v>43588.54911</v>
          </cell>
          <cell r="E21">
            <v>0</v>
          </cell>
          <cell r="F21">
            <v>-24034.954260000002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1323828.79774</v>
          </cell>
        </row>
        <row r="22">
          <cell r="A22" t="str">
            <v>  Monotributo - Recursos Impositivos</v>
          </cell>
          <cell r="B22">
            <v>218517.15199</v>
          </cell>
          <cell r="C22">
            <v>6618.4604</v>
          </cell>
          <cell r="D22">
            <v>8253.8572</v>
          </cell>
          <cell r="E22">
            <v>0</v>
          </cell>
          <cell r="F22">
            <v>-1635.3968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216881.75519</v>
          </cell>
        </row>
        <row r="23">
          <cell r="A23" t="str">
            <v>  Imp. Sobre los Bienes Personales</v>
          </cell>
          <cell r="B23">
            <v>439985.15241000004</v>
          </cell>
          <cell r="C23">
            <v>11377.77367</v>
          </cell>
          <cell r="D23">
            <v>14931.05343</v>
          </cell>
          <cell r="E23">
            <v>0</v>
          </cell>
          <cell r="F23">
            <v>-3553.27976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436431.87265</v>
          </cell>
        </row>
        <row r="24">
          <cell r="A24" t="str">
            <v>  Imp. a los Combustibles Líquidos</v>
          </cell>
          <cell r="B24">
            <v>689361.4476000001</v>
          </cell>
          <cell r="C24">
            <v>1557.36078</v>
          </cell>
          <cell r="D24">
            <v>20403.63848</v>
          </cell>
          <cell r="E24">
            <v>0</v>
          </cell>
          <cell r="F24">
            <v>-18846.2777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670515.1699</v>
          </cell>
        </row>
      </sheetData>
      <sheetData sheetId="2">
        <row r="1">
          <cell r="A1" t="str">
            <v>Comisión Federal de Impuestos</v>
          </cell>
          <cell r="B1" t="str">
            <v> COMPLEMENTO ANEXO II</v>
          </cell>
        </row>
        <row r="2">
          <cell r="A2" t="str">
            <v>Conversión a Pesos, de Ingresos abonados en Lecop y Patacones</v>
          </cell>
        </row>
        <row r="3">
          <cell r="A3" t="str">
            <v>Febrero - 2011 -  (en miles)</v>
          </cell>
        </row>
        <row r="4">
          <cell r="A4" t="str">
            <v>DETALLE</v>
          </cell>
          <cell r="B4" t="str">
            <v>Ingresos en Lecop convertidos a Pesos</v>
          </cell>
          <cell r="C4" t="str">
            <v>Ingresos en Patacones convertidos a Pesos</v>
          </cell>
        </row>
        <row r="7">
          <cell r="A7" t="str">
            <v>I- Incluidos Ley 23548 y Compl.</v>
          </cell>
          <cell r="B7">
            <v>0</v>
          </cell>
          <cell r="C7">
            <v>0</v>
          </cell>
        </row>
        <row r="8">
          <cell r="A8" t="str">
            <v>  Al Valor Agregado</v>
          </cell>
          <cell r="B8">
            <v>0</v>
          </cell>
          <cell r="C8">
            <v>0</v>
          </cell>
        </row>
        <row r="9">
          <cell r="A9" t="str">
            <v>  A las Ganancias</v>
          </cell>
          <cell r="B9">
            <v>0</v>
          </cell>
          <cell r="C9">
            <v>0</v>
          </cell>
        </row>
        <row r="10">
          <cell r="A10" t="str">
            <v>  S/los Activos - Ley 23.760</v>
          </cell>
          <cell r="B10">
            <v>0</v>
          </cell>
          <cell r="C10">
            <v>0</v>
          </cell>
        </row>
        <row r="11">
          <cell r="A11" t="str">
            <v>  Internos Unificados</v>
          </cell>
          <cell r="B11">
            <v>0</v>
          </cell>
          <cell r="C11">
            <v>0</v>
          </cell>
        </row>
        <row r="12">
          <cell r="A12" t="str">
            <v>  Imp. Trans. de Inmuebles - Ley 23.905</v>
          </cell>
          <cell r="B12">
            <v>0</v>
          </cell>
          <cell r="C12">
            <v>0</v>
          </cell>
        </row>
        <row r="13">
          <cell r="A13" t="str">
            <v>  A los Premios de Juegos Ley 20.630</v>
          </cell>
          <cell r="B13">
            <v>0</v>
          </cell>
          <cell r="C13">
            <v>0</v>
          </cell>
        </row>
        <row r="14">
          <cell r="A14" t="str">
            <v>  Fdo. p. Educ. y Prom. Coop. - Ley 23.427</v>
          </cell>
          <cell r="B14">
            <v>0</v>
          </cell>
          <cell r="C14">
            <v>0</v>
          </cell>
        </row>
        <row r="15">
          <cell r="A15" t="str">
            <v>  Imp. a la Ganancia mínima presunta</v>
          </cell>
          <cell r="B15">
            <v>0</v>
          </cell>
          <cell r="C15">
            <v>0</v>
          </cell>
        </row>
        <row r="16">
          <cell r="A16" t="str">
            <v>  Int. Pagados y Costo final. endeu. empresario</v>
          </cell>
          <cell r="B16">
            <v>0</v>
          </cell>
          <cell r="C16">
            <v>0</v>
          </cell>
        </row>
        <row r="17">
          <cell r="A17" t="str">
            <v>  Impuesto de emergencia sobre altas rentas</v>
          </cell>
          <cell r="B17">
            <v>0</v>
          </cell>
          <cell r="C17">
            <v>0</v>
          </cell>
        </row>
        <row r="18">
          <cell r="A18" t="str">
            <v>  Imp. A las Ctas. Corrientes Ley 25.413</v>
          </cell>
          <cell r="B18">
            <v>0</v>
          </cell>
          <cell r="C18">
            <v>0</v>
          </cell>
        </row>
        <row r="19">
          <cell r="A19" t="str">
            <v>  Impuestos sobre los Activos</v>
          </cell>
          <cell r="B19">
            <v>0</v>
          </cell>
          <cell r="C19">
            <v>0</v>
          </cell>
        </row>
        <row r="20">
          <cell r="A20" t="str">
            <v>  Varios Coparticipados</v>
          </cell>
          <cell r="B20">
            <v>0</v>
          </cell>
          <cell r="C20">
            <v>0</v>
          </cell>
        </row>
        <row r="21">
          <cell r="A21" t="str">
            <v>II- Leyes de Asign. Especiales</v>
          </cell>
          <cell r="B21">
            <v>0</v>
          </cell>
          <cell r="C21">
            <v>0</v>
          </cell>
        </row>
        <row r="22">
          <cell r="A22" t="str">
            <v>  Monotributo - Recursos Impositivos</v>
          </cell>
          <cell r="B22">
            <v>0</v>
          </cell>
          <cell r="C22">
            <v>0</v>
          </cell>
        </row>
        <row r="23">
          <cell r="A23" t="str">
            <v>  Imp. Sobre los Bienes Personales</v>
          </cell>
          <cell r="B23">
            <v>0</v>
          </cell>
          <cell r="C23">
            <v>0</v>
          </cell>
        </row>
        <row r="24">
          <cell r="A24" t="str">
            <v>  Imp. a los Combustibles Líquidos</v>
          </cell>
          <cell r="B24">
            <v>0</v>
          </cell>
          <cell r="C24">
            <v>0</v>
          </cell>
        </row>
      </sheetData>
      <sheetData sheetId="3">
        <row r="1">
          <cell r="A1" t="str">
            <v>Comisión Federal de Impuestos</v>
          </cell>
          <cell r="C1" t="str">
            <v> ANEXO III - Determinación de la Recaudación Neta sometida a Distribución  (en miles) - Febrero - 2011</v>
          </cell>
        </row>
        <row r="3">
          <cell r="A3" t="str">
            <v>DETALLE</v>
          </cell>
          <cell r="B3" t="str">
            <v>Recaudación Bruta a distribuir</v>
          </cell>
          <cell r="C3" t="str">
            <v>PESOS    (Deducciones)</v>
          </cell>
          <cell r="G3" t="str">
            <v>LECOP (Deducciones)</v>
          </cell>
          <cell r="K3" t="str">
            <v>Recaudación  Distribuible</v>
          </cell>
          <cell r="L3" t="str">
            <v>Otros Medios        de Pago</v>
          </cell>
          <cell r="M3" t="str">
            <v>Recaudación a distribuir</v>
          </cell>
        </row>
        <row r="4">
          <cell r="C4" t="str">
            <v>Comisiones</v>
          </cell>
          <cell r="D4" t="str">
            <v>Devoluciones</v>
          </cell>
          <cell r="E4" t="str">
            <v>Afectaciones</v>
          </cell>
          <cell r="F4" t="str">
            <v>Sub Total   </v>
          </cell>
          <cell r="G4" t="str">
            <v>Comisiones</v>
          </cell>
          <cell r="H4" t="str">
            <v>Devoluciones</v>
          </cell>
          <cell r="I4" t="str">
            <v>Afectaciones</v>
          </cell>
          <cell r="J4" t="str">
            <v>Sub Total</v>
          </cell>
        </row>
        <row r="5">
          <cell r="B5" t="str">
            <v>Col. 10 - Anexo II</v>
          </cell>
        </row>
        <row r="6">
          <cell r="B6">
            <v>1</v>
          </cell>
          <cell r="C6">
            <v>2</v>
          </cell>
          <cell r="D6">
            <v>3</v>
          </cell>
          <cell r="E6">
            <v>4</v>
          </cell>
          <cell r="F6" t="str">
            <v> 5 = ( 2 + 3 + 4 )</v>
          </cell>
          <cell r="G6">
            <v>6</v>
          </cell>
          <cell r="H6">
            <v>7</v>
          </cell>
          <cell r="I6">
            <v>8</v>
          </cell>
          <cell r="J6" t="str">
            <v>9 = ( 6 + 7 + 8 )</v>
          </cell>
          <cell r="K6" t="str">
            <v>10 = ( 1 - 5 - 9 )</v>
          </cell>
          <cell r="L6">
            <v>11</v>
          </cell>
          <cell r="M6" t="str">
            <v>12 = ( 10 - 11 )</v>
          </cell>
        </row>
        <row r="7">
          <cell r="A7" t="str">
            <v>I- Incluidos Ley 23548 y Compl.</v>
          </cell>
          <cell r="B7">
            <v>20919367.36795</v>
          </cell>
          <cell r="C7">
            <v>17066.512850000003</v>
          </cell>
          <cell r="D7">
            <v>355429.69226</v>
          </cell>
          <cell r="E7">
            <v>126000</v>
          </cell>
          <cell r="F7">
            <v>498496.20511000004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20420871.16284</v>
          </cell>
          <cell r="L7">
            <v>0</v>
          </cell>
          <cell r="M7">
            <v>20420871.16284</v>
          </cell>
        </row>
        <row r="8">
          <cell r="A8" t="str">
            <v>  Al Valor Agregado</v>
          </cell>
          <cell r="B8">
            <v>10717657.28056</v>
          </cell>
          <cell r="C8">
            <v>13083.28057</v>
          </cell>
          <cell r="D8">
            <v>353000</v>
          </cell>
          <cell r="E8">
            <v>126000</v>
          </cell>
          <cell r="F8">
            <v>492083.28057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10225573.99999</v>
          </cell>
          <cell r="L8">
            <v>0</v>
          </cell>
          <cell r="M8">
            <v>10225573.99999</v>
          </cell>
        </row>
        <row r="9">
          <cell r="A9" t="str">
            <v>  A las Ganancias</v>
          </cell>
          <cell r="B9">
            <v>6842824.89165</v>
          </cell>
          <cell r="C9">
            <v>3363.1213399999997</v>
          </cell>
          <cell r="D9">
            <v>2251.10231</v>
          </cell>
          <cell r="E9">
            <v>0</v>
          </cell>
          <cell r="F9">
            <v>5614.223650000001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6837210.668</v>
          </cell>
          <cell r="L9">
            <v>0</v>
          </cell>
          <cell r="M9">
            <v>6837210.668</v>
          </cell>
        </row>
        <row r="10">
          <cell r="A10" t="str">
            <v>  S/los Activos - Ley 23.760</v>
          </cell>
          <cell r="B10">
            <v>129.70049</v>
          </cell>
          <cell r="C10">
            <v>0.41243</v>
          </cell>
          <cell r="D10">
            <v>31.28806</v>
          </cell>
          <cell r="E10">
            <v>0</v>
          </cell>
          <cell r="F10">
            <v>31.700490000000002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98</v>
          </cell>
          <cell r="L10">
            <v>0</v>
          </cell>
          <cell r="M10">
            <v>98</v>
          </cell>
        </row>
        <row r="11">
          <cell r="A11" t="str">
            <v>  Internos Unificados</v>
          </cell>
          <cell r="B11">
            <v>923945.7639</v>
          </cell>
          <cell r="C11">
            <v>447.09468</v>
          </cell>
          <cell r="D11">
            <v>134.66919000000001</v>
          </cell>
          <cell r="E11">
            <v>0</v>
          </cell>
          <cell r="F11">
            <v>581.76387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923364.00003</v>
          </cell>
          <cell r="L11">
            <v>0</v>
          </cell>
          <cell r="M11">
            <v>923364.00003</v>
          </cell>
        </row>
        <row r="12">
          <cell r="A12" t="str">
            <v>  Imp. Trans. de Inmuebles - Ley 23.905</v>
          </cell>
          <cell r="B12">
            <v>34386.34383</v>
          </cell>
          <cell r="C12">
            <v>44.71113</v>
          </cell>
          <cell r="D12">
            <v>12.632700000000002</v>
          </cell>
          <cell r="E12">
            <v>0</v>
          </cell>
          <cell r="F12">
            <v>57.343830000000004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34329</v>
          </cell>
          <cell r="L12">
            <v>0</v>
          </cell>
          <cell r="M12">
            <v>34329</v>
          </cell>
        </row>
        <row r="13">
          <cell r="A13" t="str">
            <v>  A los Premios de Juegos Ley 20.630</v>
          </cell>
          <cell r="B13">
            <v>18444.88079</v>
          </cell>
          <cell r="C13">
            <v>1.38076</v>
          </cell>
          <cell r="D13">
            <v>0</v>
          </cell>
          <cell r="E13">
            <v>0</v>
          </cell>
          <cell r="F13">
            <v>1.38076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18443.500030000003</v>
          </cell>
          <cell r="L13">
            <v>0</v>
          </cell>
          <cell r="M13">
            <v>18443.500030000003</v>
          </cell>
        </row>
        <row r="14">
          <cell r="A14" t="str">
            <v>  Fdo. p. Educ. y Prom. Coop. - Ley 23.427</v>
          </cell>
          <cell r="B14">
            <v>8937.82512</v>
          </cell>
          <cell r="C14">
            <v>6.825</v>
          </cell>
          <cell r="D14">
            <v>0</v>
          </cell>
          <cell r="E14">
            <v>0</v>
          </cell>
          <cell r="F14">
            <v>6.825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8931.000119999999</v>
          </cell>
          <cell r="L14">
            <v>0</v>
          </cell>
          <cell r="M14">
            <v>8931.000119999999</v>
          </cell>
        </row>
        <row r="15">
          <cell r="A15" t="str">
            <v>  Imp. a la Ganancia mínima presunta</v>
          </cell>
          <cell r="B15">
            <v>118540.06105</v>
          </cell>
          <cell r="C15">
            <v>105.06105000000001</v>
          </cell>
          <cell r="D15">
            <v>0</v>
          </cell>
          <cell r="E15">
            <v>0</v>
          </cell>
          <cell r="F15">
            <v>105.06105000000001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118435</v>
          </cell>
          <cell r="L15">
            <v>0</v>
          </cell>
          <cell r="M15">
            <v>118435</v>
          </cell>
        </row>
        <row r="16">
          <cell r="A16" t="str">
            <v>  Int. Pagados y Costo final. endeu. empresario</v>
          </cell>
          <cell r="B16">
            <v>62.37216</v>
          </cell>
          <cell r="C16">
            <v>0.37216000000000005</v>
          </cell>
          <cell r="D16">
            <v>0</v>
          </cell>
          <cell r="E16">
            <v>0</v>
          </cell>
          <cell r="F16">
            <v>0.37216000000000005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62</v>
          </cell>
          <cell r="L16">
            <v>0</v>
          </cell>
          <cell r="M16">
            <v>62</v>
          </cell>
        </row>
        <row r="17">
          <cell r="A17" t="str">
            <v>  Impuesto de emergencia sobre altas rentas</v>
          </cell>
          <cell r="B17">
            <v>312.45844</v>
          </cell>
          <cell r="C17">
            <v>0.45844</v>
          </cell>
          <cell r="D17">
            <v>0</v>
          </cell>
          <cell r="E17">
            <v>0</v>
          </cell>
          <cell r="F17">
            <v>0.45844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312</v>
          </cell>
          <cell r="L17">
            <v>0</v>
          </cell>
          <cell r="M17">
            <v>312</v>
          </cell>
        </row>
        <row r="18">
          <cell r="A18" t="str">
            <v>  Imp. A las Ctas. Corrientes Ley 25.413</v>
          </cell>
          <cell r="B18">
            <v>2253976.5487800003</v>
          </cell>
          <cell r="C18">
            <v>12.18385</v>
          </cell>
          <cell r="D18">
            <v>0</v>
          </cell>
          <cell r="E18">
            <v>0</v>
          </cell>
          <cell r="F18">
            <v>12.18385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2253964.3649299997</v>
          </cell>
          <cell r="L18">
            <v>0</v>
          </cell>
          <cell r="M18">
            <v>2253964.3649299997</v>
          </cell>
        </row>
        <row r="19">
          <cell r="A19" t="str">
            <v>  Impuestos sobre los Activos</v>
          </cell>
          <cell r="B19">
            <v>148.86568</v>
          </cell>
          <cell r="C19">
            <v>0.86568</v>
          </cell>
          <cell r="D19">
            <v>0</v>
          </cell>
          <cell r="E19">
            <v>0</v>
          </cell>
          <cell r="F19">
            <v>0.86568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148</v>
          </cell>
          <cell r="L19">
            <v>0</v>
          </cell>
          <cell r="M19">
            <v>148</v>
          </cell>
        </row>
        <row r="20">
          <cell r="A20" t="str">
            <v>  Varios Coparticipados</v>
          </cell>
          <cell r="B20">
            <v>0.3755</v>
          </cell>
          <cell r="C20">
            <v>0.74576</v>
          </cell>
          <cell r="D20">
            <v>0</v>
          </cell>
          <cell r="E20">
            <v>0</v>
          </cell>
          <cell r="F20">
            <v>0.74576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-0.37026</v>
          </cell>
          <cell r="L20">
            <v>0</v>
          </cell>
          <cell r="M20">
            <v>-0.37026</v>
          </cell>
        </row>
        <row r="21">
          <cell r="A21" t="str">
            <v>II- Leyes de Asign. Especiales</v>
          </cell>
          <cell r="B21">
            <v>1323828.79774</v>
          </cell>
          <cell r="C21">
            <v>3238.8071800000002</v>
          </cell>
          <cell r="D21">
            <v>7295.990559999999</v>
          </cell>
          <cell r="E21">
            <v>0</v>
          </cell>
          <cell r="F21">
            <v>10534.79774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1313294</v>
          </cell>
          <cell r="L21">
            <v>0</v>
          </cell>
          <cell r="M21">
            <v>1313294</v>
          </cell>
        </row>
        <row r="22">
          <cell r="A22" t="str">
            <v>  Monotributo - Recursos Impositivos</v>
          </cell>
          <cell r="B22">
            <v>216881.75519</v>
          </cell>
          <cell r="C22">
            <v>2352.5117099999998</v>
          </cell>
          <cell r="D22">
            <v>7115.24348</v>
          </cell>
          <cell r="E22">
            <v>0</v>
          </cell>
          <cell r="F22">
            <v>9467.75519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207414</v>
          </cell>
          <cell r="L22">
            <v>0</v>
          </cell>
          <cell r="M22">
            <v>207414</v>
          </cell>
        </row>
        <row r="23">
          <cell r="A23" t="str">
            <v>  Imp. Sobre los Bienes Personales</v>
          </cell>
          <cell r="B23">
            <v>436431.87265</v>
          </cell>
          <cell r="C23">
            <v>732.41166</v>
          </cell>
          <cell r="D23">
            <v>31.460990000000002</v>
          </cell>
          <cell r="E23">
            <v>0</v>
          </cell>
          <cell r="F23">
            <v>763.87265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435668</v>
          </cell>
          <cell r="L23">
            <v>0</v>
          </cell>
          <cell r="M23">
            <v>435668</v>
          </cell>
        </row>
        <row r="24">
          <cell r="A24" t="str">
            <v>  Imp. a los Combustibles Líquidos</v>
          </cell>
          <cell r="B24">
            <v>670515.1699</v>
          </cell>
          <cell r="C24">
            <v>153.88381</v>
          </cell>
          <cell r="D24">
            <v>149.28609</v>
          </cell>
          <cell r="E24">
            <v>0</v>
          </cell>
          <cell r="F24">
            <v>303.16990000000004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670212</v>
          </cell>
          <cell r="L24">
            <v>0</v>
          </cell>
          <cell r="M24">
            <v>670212</v>
          </cell>
        </row>
      </sheetData>
      <sheetData sheetId="5">
        <row r="1">
          <cell r="A1" t="str">
            <v>Comisión Federal de Impuestos</v>
          </cell>
          <cell r="C1" t="str">
            <v>ANEXO  V  - Distribución de Impuestos con Asignaciones Especiales (en miles) - Febrero - 2011</v>
          </cell>
        </row>
        <row r="3">
          <cell r="A3" t="str">
            <v>DETALLE   DE   DETRACCIONES       Y  DISTRIBUCIONES</v>
          </cell>
          <cell r="B3" t="str">
            <v>Recaudación a distribuir</v>
          </cell>
          <cell r="C3" t="str">
            <v>NACIÓN</v>
          </cell>
          <cell r="G3" t="str">
            <v>PROVINCIAS  y   CBA</v>
          </cell>
          <cell r="K3" t="str">
            <v>FONDO ATN  (Ministerio del Interior)         </v>
          </cell>
        </row>
        <row r="4">
          <cell r="C4" t="str">
            <v>TESORO</v>
          </cell>
          <cell r="D4" t="str">
            <v>SEGUR. SOCIAL</v>
          </cell>
          <cell r="E4" t="str">
            <v>ORGANISMOS</v>
          </cell>
          <cell r="F4" t="str">
            <v>Sub Total</v>
          </cell>
          <cell r="G4" t="str">
            <v>RENTA GENERAL</v>
          </cell>
          <cell r="H4" t="str">
            <v>SEGUR. SOCIAL</v>
          </cell>
          <cell r="I4" t="str">
            <v>AFECTADOS</v>
          </cell>
          <cell r="J4" t="str">
            <v>Sub Total</v>
          </cell>
        </row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 t="str">
            <v>5 = ( 2 + 3 + 4 )</v>
          </cell>
          <cell r="G5">
            <v>6</v>
          </cell>
          <cell r="H5">
            <v>7</v>
          </cell>
          <cell r="I5">
            <v>8</v>
          </cell>
          <cell r="J5" t="str">
            <v> 9 = (  6 + 7 + 8 )</v>
          </cell>
          <cell r="K5" t="str">
            <v>10 = ( 1- 5 - 9 )</v>
          </cell>
        </row>
        <row r="6">
          <cell r="A6" t="str">
            <v>Bienes Personales</v>
          </cell>
          <cell r="B6">
            <v>435668</v>
          </cell>
          <cell r="C6">
            <v>163177.24968</v>
          </cell>
          <cell r="D6">
            <v>16248.928924</v>
          </cell>
          <cell r="E6">
            <v>250</v>
          </cell>
          <cell r="F6">
            <v>179676.17860400002</v>
          </cell>
          <cell r="G6">
            <v>224780.18832</v>
          </cell>
          <cell r="H6">
            <v>27292.871076000003</v>
          </cell>
          <cell r="J6">
            <v>252073.059396</v>
          </cell>
          <cell r="K6">
            <v>3918.762</v>
          </cell>
        </row>
        <row r="7">
          <cell r="A7" t="str">
            <v>- I.N.C.U.C.A.I. (Ley 25.392 Art. 5)</v>
          </cell>
          <cell r="B7">
            <v>250</v>
          </cell>
          <cell r="E7">
            <v>250</v>
          </cell>
          <cell r="F7">
            <v>250</v>
          </cell>
        </row>
        <row r="8">
          <cell r="A8" t="str">
            <v>- Seguridad Social - Ley 23.966 (10%)</v>
          </cell>
          <cell r="B8">
            <v>43541.8</v>
          </cell>
          <cell r="D8">
            <v>16248.928924</v>
          </cell>
          <cell r="F8">
            <v>16248.928924</v>
          </cell>
          <cell r="H8">
            <v>27292.871076000003</v>
          </cell>
          <cell r="J8">
            <v>27292.871076000003</v>
          </cell>
        </row>
        <row r="9">
          <cell r="A9" t="str">
            <v>- Resto Distrib. s/indice Ley 23.548 (90%)</v>
          </cell>
          <cell r="B9">
            <v>391876.2</v>
          </cell>
          <cell r="C9">
            <v>163177.24968</v>
          </cell>
          <cell r="F9">
            <v>163177.24968</v>
          </cell>
          <cell r="G9">
            <v>224780.18832</v>
          </cell>
          <cell r="J9">
            <v>224780.18832</v>
          </cell>
          <cell r="K9">
            <v>3918.762</v>
          </cell>
        </row>
        <row r="10">
          <cell r="A10" t="str">
            <v>Monotributo - Recurso Impositivo</v>
          </cell>
          <cell r="B10">
            <v>207414</v>
          </cell>
          <cell r="D10">
            <v>145189.8</v>
          </cell>
          <cell r="F10">
            <v>145189.8</v>
          </cell>
          <cell r="G10">
            <v>62224.2</v>
          </cell>
          <cell r="J10">
            <v>62224.2</v>
          </cell>
        </row>
        <row r="11">
          <cell r="A11" t="str">
            <v>- A.N.SE.S. - 70%</v>
          </cell>
          <cell r="B11">
            <v>145189.8</v>
          </cell>
          <cell r="D11">
            <v>145189.8</v>
          </cell>
          <cell r="F11">
            <v>145189.8</v>
          </cell>
        </row>
        <row r="12">
          <cell r="A12" t="str">
            <v>- Provincias - 30%</v>
          </cell>
          <cell r="B12">
            <v>62224.2</v>
          </cell>
          <cell r="G12">
            <v>62224.2</v>
          </cell>
          <cell r="J12">
            <v>62224.2</v>
          </cell>
        </row>
        <row r="13">
          <cell r="A13" t="str">
            <v>Combustibles (Naftas, gasolina, solventes)</v>
          </cell>
          <cell r="B13">
            <v>670212</v>
          </cell>
          <cell r="C13">
            <v>153545.5692</v>
          </cell>
          <cell r="D13">
            <v>140744.52</v>
          </cell>
          <cell r="F13">
            <v>294290.0892</v>
          </cell>
          <cell r="I13">
            <v>375921.9108</v>
          </cell>
          <cell r="J13">
            <v>375921.9108</v>
          </cell>
        </row>
        <row r="14">
          <cell r="A14" t="str">
            <v>- S.I.J.P. Ley 24.699 (21%)</v>
          </cell>
          <cell r="B14">
            <v>140744.52</v>
          </cell>
          <cell r="D14">
            <v>140744.52</v>
          </cell>
          <cell r="F14">
            <v>140744.52</v>
          </cell>
        </row>
        <row r="15">
          <cell r="A15" t="str">
            <v>- Resto fto. (79%) según Ley 23.966</v>
          </cell>
          <cell r="B15">
            <v>529467.48</v>
          </cell>
          <cell r="C15">
            <v>153545.5692</v>
          </cell>
          <cell r="F15">
            <v>153545.5692</v>
          </cell>
          <cell r="I15">
            <v>375921.9108</v>
          </cell>
          <cell r="J15">
            <v>375921.9108</v>
          </cell>
        </row>
        <row r="16">
          <cell r="A16" t="str">
            <v>    . Nación (29%)</v>
          </cell>
          <cell r="B16">
            <v>153545.5692</v>
          </cell>
          <cell r="C16">
            <v>153545.5692</v>
          </cell>
          <cell r="F16">
            <v>153545.5692</v>
          </cell>
        </row>
        <row r="17">
          <cell r="A17" t="str">
            <v>    . Provincias (29%)</v>
          </cell>
          <cell r="B17">
            <v>153545.5692</v>
          </cell>
          <cell r="I17">
            <v>153545.5692</v>
          </cell>
          <cell r="J17">
            <v>153545.5692</v>
          </cell>
        </row>
        <row r="18">
          <cell r="A18" t="str">
            <v>        .. Organismos de Vialidad (60%)</v>
          </cell>
          <cell r="B18">
            <v>92127.34152</v>
          </cell>
          <cell r="I18">
            <v>92127.34152</v>
          </cell>
          <cell r="J18">
            <v>92127.34152</v>
          </cell>
        </row>
        <row r="19">
          <cell r="A19" t="str">
            <v>        .. Obras de Infraestructura (30%)</v>
          </cell>
          <cell r="B19">
            <v>46063.67076</v>
          </cell>
          <cell r="I19">
            <v>46063.67076</v>
          </cell>
          <cell r="J19">
            <v>46063.67076</v>
          </cell>
        </row>
        <row r="20">
          <cell r="A20" t="str">
            <v>        .. F.E.D.E.I. (10%)</v>
          </cell>
          <cell r="B20">
            <v>15354.556919999999</v>
          </cell>
          <cell r="I20">
            <v>15354.556919999999</v>
          </cell>
          <cell r="J20">
            <v>15354.556919999999</v>
          </cell>
        </row>
        <row r="21">
          <cell r="A21" t="str">
            <v>    . FO.NA.VI. (42%)</v>
          </cell>
          <cell r="B21">
            <v>222376.34159999999</v>
          </cell>
          <cell r="I21">
            <v>222376.34159999999</v>
          </cell>
          <cell r="J21">
            <v>222376.34159999999</v>
          </cell>
        </row>
      </sheetData>
      <sheetData sheetId="10">
        <row r="1">
          <cell r="A1" t="str">
            <v>Comisión Federal de Impuestos</v>
          </cell>
          <cell r="F1" t="str">
            <v>ANEXO  X - Distribución Efectiva de Recursos a Provincias y G.C.B.A. en el mes de  Febrero - 2011</v>
          </cell>
        </row>
        <row r="3">
          <cell r="A3" t="str">
            <v>PROVINCIAS  y         C. B. A.</v>
          </cell>
          <cell r="B3" t="str">
            <v>Coparticipación Federal</v>
          </cell>
          <cell r="E3" t="str">
            <v>Transferencia</v>
          </cell>
          <cell r="F3" t="str">
            <v>Fondo</v>
          </cell>
          <cell r="G3" t="str">
            <v>Ex - Fondo </v>
          </cell>
          <cell r="H3" t="str">
            <v>Necesidades</v>
          </cell>
          <cell r="I3" t="str">
            <v>Ganancias</v>
          </cell>
          <cell r="J3" t="str">
            <v>Bienes Personales</v>
          </cell>
          <cell r="L3" t="str">
            <v>Activos</v>
          </cell>
          <cell r="M3" t="str">
            <v>IVA</v>
          </cell>
          <cell r="N3" t="str">
            <v>Impuesto a los Combustibles</v>
          </cell>
          <cell r="Q3" t="str">
            <v>Monotributo</v>
          </cell>
        </row>
        <row r="4">
          <cell r="E4" t="str">
            <v>de</v>
          </cell>
          <cell r="F4" t="str">
            <v>Compensador</v>
          </cell>
          <cell r="G4" t="str">
            <v>Conurbano y</v>
          </cell>
          <cell r="H4" t="str">
            <v>Básicas</v>
          </cell>
          <cell r="I4" t="str">
            <v>Suma</v>
          </cell>
          <cell r="J4" t="str">
            <v>Ley</v>
          </cell>
          <cell r="K4" t="str">
            <v>Seguridad</v>
          </cell>
          <cell r="M4" t="str">
            <v>Seguridad</v>
          </cell>
          <cell r="N4" t="str">
            <v>Obras</v>
          </cell>
          <cell r="O4" t="str">
            <v>Organismos</v>
          </cell>
        </row>
        <row r="5">
          <cell r="B5" t="str">
            <v>Total</v>
          </cell>
          <cell r="C5" t="str">
            <v>Financiamiento</v>
          </cell>
          <cell r="D5" t="str">
            <v>Ley 23.548</v>
          </cell>
          <cell r="E5" t="str">
            <v>Servicios</v>
          </cell>
          <cell r="F5" t="str">
            <v>de</v>
          </cell>
          <cell r="G5" t="str">
            <v>Excedente</v>
          </cell>
          <cell r="H5" t="str">
            <v>Insatisfechas</v>
          </cell>
          <cell r="I5" t="str">
            <v>Fija</v>
          </cell>
          <cell r="J5">
            <v>24699</v>
          </cell>
          <cell r="K5" t="str">
            <v>Social</v>
          </cell>
          <cell r="L5" t="str">
            <v>Educación</v>
          </cell>
          <cell r="M5" t="str">
            <v>Social</v>
          </cell>
          <cell r="N5" t="str">
            <v>de</v>
          </cell>
          <cell r="O5" t="str">
            <v>de</v>
          </cell>
          <cell r="P5" t="str">
            <v>FONAVI</v>
          </cell>
        </row>
        <row r="6">
          <cell r="C6" t="str">
            <v>Educativo</v>
          </cell>
          <cell r="F6" t="str">
            <v>Déficits</v>
          </cell>
          <cell r="G6" t="str">
            <v>( * )</v>
          </cell>
          <cell r="N6" t="str">
            <v>Infraestructura</v>
          </cell>
          <cell r="O6" t="str">
            <v>Vialidad</v>
          </cell>
        </row>
        <row r="7">
          <cell r="A7" t="str">
            <v>Buenos Aires</v>
          </cell>
          <cell r="B7">
            <v>1529827.5577922</v>
          </cell>
          <cell r="C7">
            <v>0</v>
          </cell>
          <cell r="D7">
            <v>1529827.5577922</v>
          </cell>
          <cell r="E7">
            <v>35008.334</v>
          </cell>
          <cell r="F7">
            <v>0</v>
          </cell>
          <cell r="G7">
            <v>335340.25</v>
          </cell>
          <cell r="H7">
            <v>0</v>
          </cell>
          <cell r="I7">
            <v>7967.4</v>
          </cell>
          <cell r="J7">
            <v>50868.069832</v>
          </cell>
          <cell r="K7">
            <v>12110.2007188</v>
          </cell>
          <cell r="L7">
            <v>14.029808000000001</v>
          </cell>
          <cell r="M7">
            <v>31284.2208981</v>
          </cell>
          <cell r="O7">
            <v>21049.52953</v>
          </cell>
          <cell r="P7">
            <v>32029.9703705</v>
          </cell>
          <cell r="Q7">
            <v>13520.7871074</v>
          </cell>
        </row>
        <row r="8">
          <cell r="A8" t="str">
            <v>Catamarca</v>
          </cell>
          <cell r="B8">
            <v>191875.21511199998</v>
          </cell>
          <cell r="C8">
            <v>0</v>
          </cell>
          <cell r="D8">
            <v>191875.21511199998</v>
          </cell>
          <cell r="E8">
            <v>1783.333</v>
          </cell>
          <cell r="F8">
            <v>2199.9999995</v>
          </cell>
          <cell r="G8">
            <v>11962.2407941</v>
          </cell>
          <cell r="H8">
            <v>4866.4006607</v>
          </cell>
          <cell r="I8">
            <v>999.3</v>
          </cell>
          <cell r="J8">
            <v>6380.1240625</v>
          </cell>
          <cell r="K8">
            <v>0</v>
          </cell>
          <cell r="L8">
            <v>1.050023</v>
          </cell>
          <cell r="M8">
            <v>0</v>
          </cell>
          <cell r="N8">
            <v>1255.4084897</v>
          </cell>
          <cell r="O8">
            <v>2058.4205383</v>
          </cell>
          <cell r="P8">
            <v>4638.769617999999</v>
          </cell>
          <cell r="Q8">
            <v>1695.8437671000002</v>
          </cell>
        </row>
        <row r="9">
          <cell r="A9" t="str">
            <v>Chaco</v>
          </cell>
          <cell r="B9">
            <v>347531.28849510005</v>
          </cell>
          <cell r="C9">
            <v>0</v>
          </cell>
          <cell r="D9">
            <v>347531.28849510005</v>
          </cell>
          <cell r="E9">
            <v>2800</v>
          </cell>
          <cell r="F9">
            <v>499.9999999</v>
          </cell>
          <cell r="G9">
            <v>21665.876683</v>
          </cell>
          <cell r="H9">
            <v>22117.7713151</v>
          </cell>
          <cell r="I9">
            <v>1809.9</v>
          </cell>
          <cell r="J9">
            <v>11555.609316</v>
          </cell>
          <cell r="K9">
            <v>1039.6314483</v>
          </cell>
          <cell r="L9">
            <v>2.275611</v>
          </cell>
          <cell r="M9">
            <v>2685.6747164</v>
          </cell>
          <cell r="N9">
            <v>2273.7818101</v>
          </cell>
          <cell r="O9">
            <v>2794.2471427</v>
          </cell>
          <cell r="P9">
            <v>10161.262652200001</v>
          </cell>
          <cell r="Q9">
            <v>3071.4932564</v>
          </cell>
        </row>
        <row r="10">
          <cell r="A10" t="str">
            <v>Chubut</v>
          </cell>
          <cell r="B10">
            <v>110173.5106127</v>
          </cell>
          <cell r="C10">
            <v>0</v>
          </cell>
          <cell r="D10">
            <v>110173.5106127</v>
          </cell>
          <cell r="E10">
            <v>2016.667</v>
          </cell>
          <cell r="F10">
            <v>2999.9999992999997</v>
          </cell>
          <cell r="G10">
            <v>6868.5267571</v>
          </cell>
          <cell r="H10">
            <v>4300.507279500001</v>
          </cell>
          <cell r="I10">
            <v>573.8</v>
          </cell>
          <cell r="J10">
            <v>3663.3648821</v>
          </cell>
          <cell r="K10">
            <v>406.6843308</v>
          </cell>
          <cell r="L10">
            <v>1.0505039999999999</v>
          </cell>
          <cell r="M10">
            <v>1050.5855961</v>
          </cell>
          <cell r="N10">
            <v>720.8354146</v>
          </cell>
          <cell r="O10">
            <v>3059.2892128</v>
          </cell>
          <cell r="P10">
            <v>7068.6754481</v>
          </cell>
          <cell r="Q10">
            <v>973.7262850999999</v>
          </cell>
        </row>
        <row r="11">
          <cell r="A11" t="str">
            <v>Córdoba</v>
          </cell>
          <cell r="B11">
            <v>618569.8081965</v>
          </cell>
          <cell r="C11">
            <v>0</v>
          </cell>
          <cell r="D11">
            <v>618569.8081965</v>
          </cell>
          <cell r="E11">
            <v>10441.667</v>
          </cell>
          <cell r="F11">
            <v>499.9999999</v>
          </cell>
          <cell r="G11">
            <v>38563.5874551</v>
          </cell>
          <cell r="H11">
            <v>26930.0782277</v>
          </cell>
          <cell r="I11">
            <v>3222</v>
          </cell>
          <cell r="J11">
            <v>20568.0922574</v>
          </cell>
          <cell r="K11">
            <v>4135.6855065</v>
          </cell>
          <cell r="L11">
            <v>3.883594</v>
          </cell>
          <cell r="M11">
            <v>10683.695667400001</v>
          </cell>
          <cell r="N11">
            <v>4047.1560403</v>
          </cell>
          <cell r="O11">
            <v>7574.3258488</v>
          </cell>
          <cell r="P11">
            <v>12480.6474612</v>
          </cell>
          <cell r="Q11">
            <v>5467.020815499999</v>
          </cell>
        </row>
        <row r="12">
          <cell r="A12" t="str">
            <v>Corrientes</v>
          </cell>
          <cell r="B12">
            <v>258965.4724584</v>
          </cell>
          <cell r="C12">
            <v>0</v>
          </cell>
          <cell r="D12">
            <v>258965.4724584</v>
          </cell>
          <cell r="E12">
            <v>3216.667</v>
          </cell>
          <cell r="F12">
            <v>1499.9999997</v>
          </cell>
          <cell r="G12">
            <v>16144.8424703</v>
          </cell>
          <cell r="H12">
            <v>18076.8434218</v>
          </cell>
          <cell r="I12">
            <v>1348.7</v>
          </cell>
          <cell r="J12">
            <v>8610.936671700001</v>
          </cell>
          <cell r="K12">
            <v>1322.4006059</v>
          </cell>
          <cell r="L12">
            <v>1.741701</v>
          </cell>
          <cell r="M12">
            <v>3416.1508658</v>
          </cell>
          <cell r="N12">
            <v>1694.3625071000001</v>
          </cell>
          <cell r="O12">
            <v>2667.5646779</v>
          </cell>
          <cell r="P12">
            <v>10934.4650473</v>
          </cell>
          <cell r="Q12">
            <v>2288.7961332</v>
          </cell>
        </row>
        <row r="13">
          <cell r="A13" t="str">
            <v>Entre Ríos</v>
          </cell>
          <cell r="B13">
            <v>340145.5879351</v>
          </cell>
          <cell r="C13">
            <v>0</v>
          </cell>
          <cell r="D13">
            <v>340145.5879351</v>
          </cell>
          <cell r="E13">
            <v>5625</v>
          </cell>
          <cell r="F13">
            <v>1799.9999996</v>
          </cell>
          <cell r="G13">
            <v>21205.7904986</v>
          </cell>
          <cell r="H13">
            <v>13856.553477399999</v>
          </cell>
          <cell r="I13">
            <v>1771.5</v>
          </cell>
          <cell r="J13">
            <v>11310.2199289</v>
          </cell>
          <cell r="K13">
            <v>1794.7964795999999</v>
          </cell>
          <cell r="L13">
            <v>1.802788</v>
          </cell>
          <cell r="M13">
            <v>4636.4887616999995</v>
          </cell>
          <cell r="N13">
            <v>2225.4968682</v>
          </cell>
          <cell r="O13">
            <v>3921.1091694</v>
          </cell>
          <cell r="P13">
            <v>8614.857861999999</v>
          </cell>
          <cell r="Q13">
            <v>3006.2684962</v>
          </cell>
        </row>
        <row r="14">
          <cell r="A14" t="str">
            <v>Formosa</v>
          </cell>
          <cell r="B14">
            <v>253603.5373061</v>
          </cell>
          <cell r="C14">
            <v>0</v>
          </cell>
          <cell r="D14">
            <v>253603.5373061</v>
          </cell>
          <cell r="E14">
            <v>1725.001</v>
          </cell>
          <cell r="F14">
            <v>2199.9999995</v>
          </cell>
          <cell r="G14">
            <v>15810.234336200001</v>
          </cell>
          <cell r="H14">
            <v>11139.9448131</v>
          </cell>
          <cell r="I14">
            <v>1320.8</v>
          </cell>
          <cell r="J14">
            <v>8432.471663</v>
          </cell>
          <cell r="K14">
            <v>484.28060800000003</v>
          </cell>
          <cell r="L14">
            <v>1.22655</v>
          </cell>
          <cell r="M14">
            <v>1251.0396706000001</v>
          </cell>
          <cell r="N14">
            <v>1659.2461857</v>
          </cell>
          <cell r="O14">
            <v>2123.5029775</v>
          </cell>
          <cell r="P14">
            <v>8835.899904200001</v>
          </cell>
          <cell r="Q14">
            <v>2241.3599439</v>
          </cell>
        </row>
        <row r="15">
          <cell r="A15" t="str">
            <v>Jujuy</v>
          </cell>
          <cell r="B15">
            <v>197918.6932538</v>
          </cell>
          <cell r="C15">
            <v>0</v>
          </cell>
          <cell r="D15">
            <v>197918.6932538</v>
          </cell>
          <cell r="E15">
            <v>2775</v>
          </cell>
          <cell r="F15">
            <v>2199.9999995</v>
          </cell>
          <cell r="G15">
            <v>12338.6749449</v>
          </cell>
          <cell r="H15">
            <v>11982.4440765</v>
          </cell>
          <cell r="I15">
            <v>1030.8</v>
          </cell>
          <cell r="J15">
            <v>6580.8971973</v>
          </cell>
          <cell r="K15">
            <v>0</v>
          </cell>
          <cell r="L15">
            <v>1.117363</v>
          </cell>
          <cell r="M15">
            <v>0</v>
          </cell>
          <cell r="N15">
            <v>1294.9143513</v>
          </cell>
          <cell r="O15">
            <v>1997.2571963</v>
          </cell>
          <cell r="P15">
            <v>6626.8137400000005</v>
          </cell>
          <cell r="Q15">
            <v>1749.20948</v>
          </cell>
        </row>
        <row r="16">
          <cell r="A16" t="str">
            <v>La Pampa</v>
          </cell>
          <cell r="B16">
            <v>130828.4359075</v>
          </cell>
          <cell r="C16">
            <v>0</v>
          </cell>
          <cell r="D16">
            <v>130828.4359075</v>
          </cell>
          <cell r="E16">
            <v>1600</v>
          </cell>
          <cell r="F16">
            <v>2499.9999995</v>
          </cell>
          <cell r="G16">
            <v>8156.0732687</v>
          </cell>
          <cell r="H16">
            <v>2092.1951893</v>
          </cell>
          <cell r="I16">
            <v>681.4</v>
          </cell>
          <cell r="J16">
            <v>4350.0845881000005</v>
          </cell>
          <cell r="K16">
            <v>350.3373229</v>
          </cell>
          <cell r="L16">
            <v>0.926406</v>
          </cell>
          <cell r="M16">
            <v>905.0246525</v>
          </cell>
          <cell r="N16">
            <v>855.9603339</v>
          </cell>
          <cell r="O16">
            <v>2317.3416678</v>
          </cell>
          <cell r="P16">
            <v>4417.949952100001</v>
          </cell>
          <cell r="Q16">
            <v>1156.2571139</v>
          </cell>
        </row>
        <row r="17">
          <cell r="A17" t="str">
            <v>La Rioja</v>
          </cell>
          <cell r="B17">
            <v>144243.7055686</v>
          </cell>
          <cell r="C17">
            <v>0</v>
          </cell>
          <cell r="D17">
            <v>144243.7055686</v>
          </cell>
          <cell r="E17">
            <v>1691.666</v>
          </cell>
          <cell r="F17">
            <v>2199.9999995</v>
          </cell>
          <cell r="G17">
            <v>8992.5936039</v>
          </cell>
          <cell r="H17">
            <v>4026.6984134</v>
          </cell>
          <cell r="I17">
            <v>751.2</v>
          </cell>
          <cell r="J17">
            <v>4796.2471098999995</v>
          </cell>
          <cell r="K17">
            <v>0</v>
          </cell>
          <cell r="L17">
            <v>0.901394</v>
          </cell>
          <cell r="M17">
            <v>0</v>
          </cell>
          <cell r="N17">
            <v>943.7511374000001</v>
          </cell>
          <cell r="O17">
            <v>2093.5210554</v>
          </cell>
          <cell r="P17">
            <v>4417.949952100001</v>
          </cell>
          <cell r="Q17">
            <v>1274.8475870999998</v>
          </cell>
        </row>
        <row r="18">
          <cell r="A18" t="str">
            <v>Mendoza</v>
          </cell>
          <cell r="B18">
            <v>290504.22202469996</v>
          </cell>
          <cell r="C18">
            <v>0</v>
          </cell>
          <cell r="D18">
            <v>290504.22202469996</v>
          </cell>
          <cell r="E18">
            <v>5141.666</v>
          </cell>
          <cell r="F18">
            <v>2199.9999995</v>
          </cell>
          <cell r="G18">
            <v>18110.665258200002</v>
          </cell>
          <cell r="H18">
            <v>16488.301216800002</v>
          </cell>
          <cell r="I18">
            <v>1512.9</v>
          </cell>
          <cell r="J18">
            <v>9659.4185981</v>
          </cell>
          <cell r="K18">
            <v>0</v>
          </cell>
          <cell r="L18">
            <v>1.9143800000000002</v>
          </cell>
          <cell r="M18">
            <v>0</v>
          </cell>
          <cell r="N18">
            <v>1900.6708953</v>
          </cell>
          <cell r="O18">
            <v>4341.108506699999</v>
          </cell>
          <cell r="P18">
            <v>8835.899904200001</v>
          </cell>
          <cell r="Q18">
            <v>2567.4837453</v>
          </cell>
        </row>
        <row r="19">
          <cell r="A19" t="str">
            <v>Misiones</v>
          </cell>
          <cell r="B19">
            <v>230118.1222487</v>
          </cell>
          <cell r="C19">
            <v>0</v>
          </cell>
          <cell r="D19">
            <v>230118.1222487</v>
          </cell>
          <cell r="E19">
            <v>2841.667</v>
          </cell>
          <cell r="F19">
            <v>2199.9999995</v>
          </cell>
          <cell r="G19">
            <v>14346.323749500001</v>
          </cell>
          <cell r="H19">
            <v>17802.8444671</v>
          </cell>
          <cell r="I19">
            <v>1198.5</v>
          </cell>
          <cell r="J19">
            <v>7651.6872498</v>
          </cell>
          <cell r="K19">
            <v>567.7663491</v>
          </cell>
          <cell r="L19">
            <v>1.4266459999999999</v>
          </cell>
          <cell r="M19">
            <v>1466.7079676</v>
          </cell>
          <cell r="N19">
            <v>1505.6122796</v>
          </cell>
          <cell r="O19">
            <v>3698.3305172</v>
          </cell>
          <cell r="P19">
            <v>10382.0823181</v>
          </cell>
          <cell r="Q19">
            <v>2033.8266158000001</v>
          </cell>
        </row>
        <row r="20">
          <cell r="A20" t="str">
            <v>Neuquén</v>
          </cell>
          <cell r="B20">
            <v>120911.28995790001</v>
          </cell>
          <cell r="C20">
            <v>0</v>
          </cell>
          <cell r="D20">
            <v>120911.28995790001</v>
          </cell>
          <cell r="E20">
            <v>1449.999</v>
          </cell>
          <cell r="F20">
            <v>2499.9999995</v>
          </cell>
          <cell r="G20">
            <v>7537.7430253</v>
          </cell>
          <cell r="H20">
            <v>5441.0924225</v>
          </cell>
          <cell r="I20">
            <v>629.7</v>
          </cell>
          <cell r="J20">
            <v>4020.2948996</v>
          </cell>
          <cell r="K20">
            <v>255.3404361</v>
          </cell>
          <cell r="L20">
            <v>1.262625</v>
          </cell>
          <cell r="M20">
            <v>659.6196705</v>
          </cell>
          <cell r="N20">
            <v>791.0680574</v>
          </cell>
          <cell r="O20">
            <v>2950.6793686</v>
          </cell>
          <cell r="P20">
            <v>9498.581278200001</v>
          </cell>
          <cell r="Q20">
            <v>1068.5986636999999</v>
          </cell>
        </row>
        <row r="21">
          <cell r="A21" t="str">
            <v>Río Negro</v>
          </cell>
          <cell r="B21">
            <v>175775.5006146</v>
          </cell>
          <cell r="C21">
            <v>0</v>
          </cell>
          <cell r="D21">
            <v>175775.5006146</v>
          </cell>
          <cell r="E21">
            <v>1216.667</v>
          </cell>
          <cell r="F21">
            <v>2499.9999995</v>
          </cell>
          <cell r="G21">
            <v>10958.4163918</v>
          </cell>
          <cell r="H21">
            <v>6668.1406648</v>
          </cell>
          <cell r="I21">
            <v>915.5</v>
          </cell>
          <cell r="J21">
            <v>5844.7290363</v>
          </cell>
          <cell r="K21">
            <v>0</v>
          </cell>
          <cell r="L21">
            <v>1.463202</v>
          </cell>
          <cell r="M21">
            <v>0</v>
          </cell>
          <cell r="N21">
            <v>1150.0595256000001</v>
          </cell>
          <cell r="O21">
            <v>2399.6970622</v>
          </cell>
          <cell r="P21">
            <v>9940.4429863</v>
          </cell>
          <cell r="Q21">
            <v>1553.5351991999999</v>
          </cell>
        </row>
        <row r="22">
          <cell r="A22" t="str">
            <v>Salta</v>
          </cell>
          <cell r="B22">
            <v>267018.8069673</v>
          </cell>
          <cell r="C22">
            <v>0</v>
          </cell>
          <cell r="D22">
            <v>267018.8069673</v>
          </cell>
          <cell r="E22">
            <v>3316.667</v>
          </cell>
          <cell r="F22">
            <v>2499.9999995</v>
          </cell>
          <cell r="G22">
            <v>16646.7546715</v>
          </cell>
          <cell r="H22">
            <v>23152.694423099998</v>
          </cell>
          <cell r="I22">
            <v>1390.7</v>
          </cell>
          <cell r="J22">
            <v>8878.634184800001</v>
          </cell>
          <cell r="K22">
            <v>0</v>
          </cell>
          <cell r="L22">
            <v>1.941316</v>
          </cell>
          <cell r="M22">
            <v>0</v>
          </cell>
          <cell r="N22">
            <v>1747.0369891999999</v>
          </cell>
          <cell r="O22">
            <v>3131.939913</v>
          </cell>
          <cell r="P22">
            <v>8835.899904200001</v>
          </cell>
          <cell r="Q22">
            <v>2359.9504171000003</v>
          </cell>
        </row>
        <row r="23">
          <cell r="A23" t="str">
            <v>San Juan</v>
          </cell>
          <cell r="B23">
            <v>235487.0119213</v>
          </cell>
          <cell r="C23">
            <v>0</v>
          </cell>
          <cell r="D23">
            <v>235487.0119213</v>
          </cell>
          <cell r="E23">
            <v>2508.333</v>
          </cell>
          <cell r="F23">
            <v>2199.9999995</v>
          </cell>
          <cell r="G23">
            <v>14680.9318836</v>
          </cell>
          <cell r="H23">
            <v>7344.3668262</v>
          </cell>
          <cell r="I23">
            <v>1226.4</v>
          </cell>
          <cell r="J23">
            <v>7830.1522585</v>
          </cell>
          <cell r="K23">
            <v>0</v>
          </cell>
          <cell r="L23">
            <v>1.097161</v>
          </cell>
          <cell r="M23">
            <v>0</v>
          </cell>
          <cell r="N23">
            <v>1540.728601</v>
          </cell>
          <cell r="O23">
            <v>2674.6363726</v>
          </cell>
          <cell r="P23">
            <v>8062.6975091</v>
          </cell>
          <cell r="Q23">
            <v>2081.262805</v>
          </cell>
        </row>
        <row r="24">
          <cell r="A24" t="str">
            <v>San Luis</v>
          </cell>
          <cell r="B24">
            <v>159008.15216819997</v>
          </cell>
          <cell r="C24">
            <v>0</v>
          </cell>
          <cell r="D24">
            <v>159008.15216819997</v>
          </cell>
          <cell r="E24">
            <v>1575.001</v>
          </cell>
          <cell r="F24">
            <v>2199.9999995</v>
          </cell>
          <cell r="G24">
            <v>9912.7659727</v>
          </cell>
          <cell r="H24">
            <v>3903.7926385</v>
          </cell>
          <cell r="I24">
            <v>828.1</v>
          </cell>
          <cell r="J24">
            <v>5287.0258839</v>
          </cell>
          <cell r="K24">
            <v>0</v>
          </cell>
          <cell r="L24">
            <v>0.9076470000000001</v>
          </cell>
          <cell r="M24">
            <v>0</v>
          </cell>
          <cell r="N24">
            <v>1040.3210212</v>
          </cell>
          <cell r="O24">
            <v>2936.1204848</v>
          </cell>
          <cell r="P24">
            <v>8062.6975091</v>
          </cell>
          <cell r="Q24">
            <v>1405.2971077</v>
          </cell>
        </row>
        <row r="25">
          <cell r="A25" t="str">
            <v>Santa Cruz</v>
          </cell>
          <cell r="B25">
            <v>110173.5106127</v>
          </cell>
          <cell r="C25">
            <v>0</v>
          </cell>
          <cell r="D25">
            <v>110173.5106127</v>
          </cell>
          <cell r="E25">
            <v>708.333</v>
          </cell>
          <cell r="F25">
            <v>2999.9999992999997</v>
          </cell>
          <cell r="G25">
            <v>6868.5267571</v>
          </cell>
          <cell r="H25">
            <v>1367.0076686</v>
          </cell>
          <cell r="I25">
            <v>573.8</v>
          </cell>
          <cell r="J25">
            <v>3663.3648821</v>
          </cell>
          <cell r="K25">
            <v>331.07747850000004</v>
          </cell>
          <cell r="L25">
            <v>0.908609</v>
          </cell>
          <cell r="M25">
            <v>855.2707928000001</v>
          </cell>
          <cell r="N25">
            <v>720.8354146</v>
          </cell>
          <cell r="O25">
            <v>2869.4221321</v>
          </cell>
          <cell r="P25">
            <v>7068.6754481</v>
          </cell>
          <cell r="Q25">
            <v>973.7262850999999</v>
          </cell>
        </row>
        <row r="26">
          <cell r="A26" t="str">
            <v>Santa Fe</v>
          </cell>
          <cell r="B26">
            <v>622596.4754508999</v>
          </cell>
          <cell r="C26">
            <v>0</v>
          </cell>
          <cell r="D26">
            <v>622596.4754508999</v>
          </cell>
          <cell r="E26">
            <v>11290.75</v>
          </cell>
          <cell r="F26">
            <v>499.9999999</v>
          </cell>
          <cell r="G26">
            <v>38814.5435556</v>
          </cell>
          <cell r="H26">
            <v>30120.170120299998</v>
          </cell>
          <cell r="I26">
            <v>3242.5</v>
          </cell>
          <cell r="J26">
            <v>20701.9410139</v>
          </cell>
          <cell r="K26">
            <v>4465.1828531</v>
          </cell>
          <cell r="L26">
            <v>3.683017</v>
          </cell>
          <cell r="M26">
            <v>11534.8845134</v>
          </cell>
          <cell r="N26">
            <v>14082.735436899999</v>
          </cell>
          <cell r="O26">
            <v>7880.0799123</v>
          </cell>
          <cell r="P26">
            <v>12480.6474612</v>
          </cell>
          <cell r="Q26">
            <v>5502.597957499999</v>
          </cell>
        </row>
        <row r="27">
          <cell r="A27" t="str">
            <v>Santiago del Estero</v>
          </cell>
          <cell r="B27">
            <v>287819.7771884</v>
          </cell>
          <cell r="C27">
            <v>0</v>
          </cell>
          <cell r="D27">
            <v>287819.7771884</v>
          </cell>
          <cell r="E27">
            <v>2633.333</v>
          </cell>
          <cell r="F27">
            <v>2199.9999995</v>
          </cell>
          <cell r="G27">
            <v>17943.3611911</v>
          </cell>
          <cell r="H27">
            <v>17151.3841181</v>
          </cell>
          <cell r="I27">
            <v>1499</v>
          </cell>
          <cell r="J27">
            <v>9570.186093699998</v>
          </cell>
          <cell r="K27">
            <v>0</v>
          </cell>
          <cell r="L27">
            <v>1.829243</v>
          </cell>
          <cell r="M27">
            <v>0</v>
          </cell>
          <cell r="N27">
            <v>1883.1127346</v>
          </cell>
          <cell r="O27">
            <v>3279.6099075</v>
          </cell>
          <cell r="P27">
            <v>9498.581278200001</v>
          </cell>
          <cell r="Q27">
            <v>2543.7656506</v>
          </cell>
        </row>
        <row r="28">
          <cell r="A28" t="str">
            <v>Tierra del Fuego</v>
          </cell>
          <cell r="B28">
            <v>86228.64872</v>
          </cell>
          <cell r="C28">
            <v>0</v>
          </cell>
          <cell r="D28">
            <v>86228.64872</v>
          </cell>
          <cell r="E28">
            <v>1000</v>
          </cell>
          <cell r="F28">
            <v>2999.9999992999997</v>
          </cell>
          <cell r="G28">
            <v>5356.423564799999</v>
          </cell>
          <cell r="H28">
            <v>959.8653171</v>
          </cell>
          <cell r="I28">
            <v>447.5</v>
          </cell>
          <cell r="J28">
            <v>2856.8766891</v>
          </cell>
          <cell r="K28">
            <v>29.367000400000002</v>
          </cell>
          <cell r="L28">
            <v>0.43363999999999997</v>
          </cell>
          <cell r="M28">
            <v>75.8636252</v>
          </cell>
          <cell r="N28">
            <v>562.1438101</v>
          </cell>
          <cell r="O28">
            <v>1455.8229676</v>
          </cell>
          <cell r="P28">
            <v>5853.8337212</v>
          </cell>
          <cell r="Q28">
            <v>759.3608649</v>
          </cell>
        </row>
        <row r="29">
          <cell r="A29" t="str">
            <v>Tucumán</v>
          </cell>
          <cell r="B29">
            <v>331424.6194773</v>
          </cell>
          <cell r="C29">
            <v>0</v>
          </cell>
          <cell r="D29">
            <v>331424.6194773</v>
          </cell>
          <cell r="E29">
            <v>4650</v>
          </cell>
          <cell r="F29">
            <v>2199.9999995</v>
          </cell>
          <cell r="G29">
            <v>20662.2997896</v>
          </cell>
          <cell r="H29">
            <v>21765.863242400002</v>
          </cell>
          <cell r="I29">
            <v>1726.1</v>
          </cell>
          <cell r="J29">
            <v>11020.2151811</v>
          </cell>
          <cell r="K29">
            <v>0</v>
          </cell>
          <cell r="L29">
            <v>1.660412</v>
          </cell>
          <cell r="M29">
            <v>0</v>
          </cell>
          <cell r="N29">
            <v>2168.4330213000003</v>
          </cell>
          <cell r="O29">
            <v>2853.7853584</v>
          </cell>
          <cell r="P29">
            <v>9277.539235999999</v>
          </cell>
          <cell r="Q29">
            <v>2929.1849254999997</v>
          </cell>
        </row>
        <row r="30">
          <cell r="A30" t="str">
            <v>PROVINCIAS</v>
          </cell>
          <cell r="B30">
            <v>7040748.949989999</v>
          </cell>
          <cell r="C30">
            <v>0</v>
          </cell>
          <cell r="D30">
            <v>7040748.949989999</v>
          </cell>
          <cell r="E30">
            <v>107015.75099999999</v>
          </cell>
          <cell r="F30">
            <v>45799.99998990001</v>
          </cell>
          <cell r="G30">
            <v>678887.4466226997</v>
          </cell>
          <cell r="H30">
            <v>271554.95999999996</v>
          </cell>
          <cell r="I30">
            <v>36667.5</v>
          </cell>
          <cell r="J30">
            <v>234100.6434798</v>
          </cell>
          <cell r="K30">
            <v>27292.751138</v>
          </cell>
          <cell r="L30">
            <v>48.53363999999999</v>
          </cell>
          <cell r="M30">
            <v>70505.22739809999</v>
          </cell>
          <cell r="N30">
            <v>46063.6709251</v>
          </cell>
          <cell r="O30">
            <v>92127.3415199</v>
          </cell>
          <cell r="P30">
            <v>218024.8405616</v>
          </cell>
          <cell r="Q30">
            <v>62224.20022319999</v>
          </cell>
        </row>
        <row r="31">
          <cell r="A31" t="str">
            <v>Ciudad de Buenos Aires</v>
          </cell>
          <cell r="B31">
            <v>174457.29744</v>
          </cell>
          <cell r="C31">
            <v>0</v>
          </cell>
          <cell r="D31">
            <v>174457.29744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1.5799</v>
          </cell>
          <cell r="M31">
            <v>0</v>
          </cell>
          <cell r="N31">
            <v>0</v>
          </cell>
          <cell r="O31">
            <v>0</v>
          </cell>
          <cell r="P31">
            <v>2871.5451619</v>
          </cell>
          <cell r="Q31">
            <v>0</v>
          </cell>
        </row>
        <row r="32">
          <cell r="A32" t="str">
            <v>TOTAL TRANSFERENCIAS</v>
          </cell>
          <cell r="B32">
            <v>7215206.247429999</v>
          </cell>
          <cell r="C32">
            <v>0</v>
          </cell>
          <cell r="D32">
            <v>7215206.247429999</v>
          </cell>
          <cell r="E32">
            <v>107015.75099999999</v>
          </cell>
          <cell r="F32">
            <v>45799.99998990001</v>
          </cell>
          <cell r="G32">
            <v>678887.4466226997</v>
          </cell>
          <cell r="H32">
            <v>271554.95999999996</v>
          </cell>
          <cell r="I32">
            <v>36667.5</v>
          </cell>
          <cell r="J32">
            <v>234100.6434798</v>
          </cell>
          <cell r="K32">
            <v>27292.751138</v>
          </cell>
          <cell r="L32">
            <v>50.11353999999999</v>
          </cell>
          <cell r="M32">
            <v>70505.22739809999</v>
          </cell>
          <cell r="N32">
            <v>46063.6709251</v>
          </cell>
          <cell r="O32">
            <v>92127.3415199</v>
          </cell>
          <cell r="P32">
            <v>220896.3857235</v>
          </cell>
          <cell r="Q32">
            <v>62224.20022319999</v>
          </cell>
        </row>
        <row r="33">
          <cell r="A33" t="str">
            <v>Comisiones</v>
          </cell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1479.9142765</v>
          </cell>
          <cell r="Q33">
            <v>0</v>
          </cell>
        </row>
      </sheetData>
      <sheetData sheetId="11">
        <row r="1">
          <cell r="A1" t="str">
            <v>Comisión Federal de Impuestos</v>
          </cell>
          <cell r="F1" t="str">
            <v>ANEXO  XI - Diferencias existentes entre la Distribución Automática y su Cálculo Teórico - Febrero - 2011</v>
          </cell>
        </row>
        <row r="3">
          <cell r="A3" t="str">
            <v>PROVINCIAS  y         C. B. A.</v>
          </cell>
          <cell r="B3" t="str">
            <v>Coparticipación Federal</v>
          </cell>
          <cell r="E3" t="str">
            <v>Transferencia</v>
          </cell>
          <cell r="F3" t="str">
            <v>Fondo</v>
          </cell>
          <cell r="G3" t="str">
            <v>Ex - Fondo </v>
          </cell>
          <cell r="H3" t="str">
            <v>Necesidades</v>
          </cell>
          <cell r="I3" t="str">
            <v>Ganancias</v>
          </cell>
          <cell r="J3" t="str">
            <v>Bienes Personales</v>
          </cell>
          <cell r="L3" t="str">
            <v>Activos</v>
          </cell>
          <cell r="M3" t="str">
            <v>IVA</v>
          </cell>
          <cell r="N3" t="str">
            <v>Impuesto a los Combustibles</v>
          </cell>
          <cell r="Q3" t="str">
            <v>Monotributo</v>
          </cell>
        </row>
        <row r="4">
          <cell r="E4" t="str">
            <v>de</v>
          </cell>
          <cell r="F4" t="str">
            <v>Compensador</v>
          </cell>
          <cell r="G4" t="str">
            <v>Conurbano y</v>
          </cell>
          <cell r="H4" t="str">
            <v>Básicas</v>
          </cell>
          <cell r="I4" t="str">
            <v>Suma</v>
          </cell>
          <cell r="J4" t="str">
            <v>Ley</v>
          </cell>
          <cell r="K4" t="str">
            <v>Seguridad</v>
          </cell>
          <cell r="M4" t="str">
            <v>Seguridad</v>
          </cell>
          <cell r="N4" t="str">
            <v>Obras</v>
          </cell>
          <cell r="O4" t="str">
            <v>Organismos</v>
          </cell>
        </row>
        <row r="5">
          <cell r="B5" t="str">
            <v>Total</v>
          </cell>
          <cell r="C5" t="str">
            <v>Financiamiento</v>
          </cell>
          <cell r="D5" t="str">
            <v>Ley 23.548</v>
          </cell>
          <cell r="E5" t="str">
            <v>Servicios</v>
          </cell>
          <cell r="F5" t="str">
            <v>de</v>
          </cell>
          <cell r="G5" t="str">
            <v>Excedente</v>
          </cell>
          <cell r="H5" t="str">
            <v>Insatisfechas</v>
          </cell>
          <cell r="I5" t="str">
            <v>Fija</v>
          </cell>
          <cell r="J5">
            <v>24699</v>
          </cell>
          <cell r="K5" t="str">
            <v>Social</v>
          </cell>
          <cell r="L5" t="str">
            <v>Educación</v>
          </cell>
          <cell r="M5" t="str">
            <v>Social</v>
          </cell>
          <cell r="N5" t="str">
            <v>de</v>
          </cell>
          <cell r="O5" t="str">
            <v>de</v>
          </cell>
          <cell r="P5" t="str">
            <v>FONAVI</v>
          </cell>
        </row>
        <row r="6">
          <cell r="C6" t="str">
            <v>Educativo</v>
          </cell>
          <cell r="F6" t="str">
            <v>Déficits</v>
          </cell>
          <cell r="N6" t="str">
            <v>Infraestructura</v>
          </cell>
          <cell r="O6" t="str">
            <v>Vialidad</v>
          </cell>
        </row>
        <row r="7">
          <cell r="A7" t="str">
            <v>Buenos Aires</v>
          </cell>
          <cell r="B7">
            <v>-1521.5081026</v>
          </cell>
          <cell r="C7">
            <v>0</v>
          </cell>
          <cell r="D7">
            <v>-1521.5081026</v>
          </cell>
          <cell r="E7">
            <v>0</v>
          </cell>
          <cell r="F7">
            <v>0</v>
          </cell>
          <cell r="G7">
            <v>-4103.6167333</v>
          </cell>
          <cell r="H7">
            <v>0</v>
          </cell>
          <cell r="I7">
            <v>-0.0258707</v>
          </cell>
          <cell r="J7">
            <v>2025.2551033999998</v>
          </cell>
          <cell r="K7">
            <v>-0.0531287</v>
          </cell>
          <cell r="L7">
            <v>0</v>
          </cell>
          <cell r="M7">
            <v>0.3618458</v>
          </cell>
          <cell r="O7">
            <v>0</v>
          </cell>
          <cell r="P7">
            <v>-0.0059919000000000005</v>
          </cell>
          <cell r="Q7">
            <v>0</v>
          </cell>
        </row>
        <row r="8">
          <cell r="A8" t="str">
            <v>Catamarca</v>
          </cell>
          <cell r="B8">
            <v>-190.83176600000002</v>
          </cell>
          <cell r="C8">
            <v>0</v>
          </cell>
          <cell r="D8">
            <v>-190.83176600000002</v>
          </cell>
          <cell r="E8">
            <v>0</v>
          </cell>
          <cell r="F8">
            <v>-5E-07</v>
          </cell>
          <cell r="G8">
            <v>142.8754757</v>
          </cell>
          <cell r="H8">
            <v>-0.0023902999999999997</v>
          </cell>
          <cell r="I8">
            <v>-0.0138266</v>
          </cell>
          <cell r="J8">
            <v>254.0174782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-0.0008678000000000001</v>
          </cell>
          <cell r="Q8">
            <v>0</v>
          </cell>
        </row>
        <row r="9">
          <cell r="A9" t="str">
            <v>Chaco</v>
          </cell>
          <cell r="B9">
            <v>-345.6413559</v>
          </cell>
          <cell r="C9">
            <v>0</v>
          </cell>
          <cell r="D9">
            <v>-345.6413559</v>
          </cell>
          <cell r="E9">
            <v>0</v>
          </cell>
          <cell r="F9">
            <v>-1.0000000000000001E-07</v>
          </cell>
          <cell r="G9">
            <v>258.77446299999997</v>
          </cell>
          <cell r="H9">
            <v>-0.0108641</v>
          </cell>
          <cell r="I9">
            <v>-0.0460215</v>
          </cell>
          <cell r="J9">
            <v>460.07361430000003</v>
          </cell>
          <cell r="K9">
            <v>-0.004561</v>
          </cell>
          <cell r="L9">
            <v>0</v>
          </cell>
          <cell r="M9">
            <v>0.0310636</v>
          </cell>
          <cell r="N9">
            <v>0</v>
          </cell>
          <cell r="O9">
            <v>0</v>
          </cell>
          <cell r="P9">
            <v>-0.0019009</v>
          </cell>
          <cell r="Q9">
            <v>0</v>
          </cell>
        </row>
        <row r="10">
          <cell r="A10" t="str">
            <v>Chubut</v>
          </cell>
          <cell r="B10">
            <v>-109.5743689</v>
          </cell>
          <cell r="C10">
            <v>0</v>
          </cell>
          <cell r="D10">
            <v>-109.5743689</v>
          </cell>
          <cell r="E10">
            <v>0</v>
          </cell>
          <cell r="F10">
            <v>-7E-07</v>
          </cell>
          <cell r="G10">
            <v>82.0368061</v>
          </cell>
          <cell r="H10">
            <v>-0.0021124</v>
          </cell>
          <cell r="I10">
            <v>0.010032500000000001</v>
          </cell>
          <cell r="J10">
            <v>145.8527608</v>
          </cell>
          <cell r="K10">
            <v>-0.0017842000000000001</v>
          </cell>
          <cell r="L10">
            <v>0</v>
          </cell>
          <cell r="M10">
            <v>0.0121515</v>
          </cell>
          <cell r="N10">
            <v>0</v>
          </cell>
          <cell r="O10">
            <v>0</v>
          </cell>
          <cell r="P10">
            <v>-0.0013223</v>
          </cell>
          <cell r="Q10">
            <v>0</v>
          </cell>
        </row>
        <row r="11">
          <cell r="A11" t="str">
            <v>Córdoba</v>
          </cell>
          <cell r="B11">
            <v>-615.2059233</v>
          </cell>
          <cell r="C11">
            <v>0</v>
          </cell>
          <cell r="D11">
            <v>-615.2059233</v>
          </cell>
          <cell r="E11">
            <v>0</v>
          </cell>
          <cell r="F11">
            <v>-1.0000000000000001E-07</v>
          </cell>
          <cell r="G11">
            <v>460.59856160000004</v>
          </cell>
          <cell r="H11">
            <v>-0.0132279</v>
          </cell>
          <cell r="I11">
            <v>0</v>
          </cell>
          <cell r="J11">
            <v>818.8955066</v>
          </cell>
          <cell r="K11">
            <v>-0.0181437</v>
          </cell>
          <cell r="L11">
            <v>0</v>
          </cell>
          <cell r="M11">
            <v>0.1235719</v>
          </cell>
          <cell r="N11">
            <v>0</v>
          </cell>
          <cell r="O11">
            <v>0</v>
          </cell>
          <cell r="P11">
            <v>-0.0023348</v>
          </cell>
          <cell r="Q11">
            <v>0</v>
          </cell>
        </row>
        <row r="12">
          <cell r="A12" t="str">
            <v>Corrientes</v>
          </cell>
          <cell r="B12">
            <v>-257.5571754</v>
          </cell>
          <cell r="C12">
            <v>0</v>
          </cell>
          <cell r="D12">
            <v>-257.5571754</v>
          </cell>
          <cell r="E12">
            <v>0</v>
          </cell>
          <cell r="F12">
            <v>-3E-07</v>
          </cell>
          <cell r="G12">
            <v>192.8319357</v>
          </cell>
          <cell r="H12">
            <v>-0.008879300000000001</v>
          </cell>
          <cell r="I12">
            <v>-0.024255400000000003</v>
          </cell>
          <cell r="J12">
            <v>342.8347782</v>
          </cell>
          <cell r="K12">
            <v>-0.0058015</v>
          </cell>
          <cell r="L12">
            <v>0</v>
          </cell>
          <cell r="M12">
            <v>0.0395126</v>
          </cell>
          <cell r="N12">
            <v>0</v>
          </cell>
          <cell r="O12">
            <v>0</v>
          </cell>
          <cell r="P12">
            <v>-0.0020455</v>
          </cell>
          <cell r="Q12">
            <v>0</v>
          </cell>
        </row>
        <row r="13">
          <cell r="A13" t="str">
            <v>Entre Ríos</v>
          </cell>
          <cell r="B13">
            <v>-338.29582</v>
          </cell>
          <cell r="C13">
            <v>0</v>
          </cell>
          <cell r="D13">
            <v>-338.29582</v>
          </cell>
          <cell r="E13">
            <v>0</v>
          </cell>
          <cell r="F13">
            <v>-4.0000000000000003E-07</v>
          </cell>
          <cell r="G13">
            <v>253.2792524</v>
          </cell>
          <cell r="H13">
            <v>-0.0068063</v>
          </cell>
          <cell r="I13">
            <v>-0.0108744</v>
          </cell>
          <cell r="J13">
            <v>450.30371130000003</v>
          </cell>
          <cell r="K13">
            <v>-0.007873999999999999</v>
          </cell>
          <cell r="L13">
            <v>0</v>
          </cell>
          <cell r="M13">
            <v>0.053627499999999995</v>
          </cell>
          <cell r="N13">
            <v>0</v>
          </cell>
          <cell r="O13">
            <v>0</v>
          </cell>
          <cell r="P13">
            <v>-0.0016116</v>
          </cell>
          <cell r="Q13">
            <v>0</v>
          </cell>
        </row>
        <row r="14">
          <cell r="A14" t="str">
            <v>Formosa</v>
          </cell>
          <cell r="B14">
            <v>-252.22439939999998</v>
          </cell>
          <cell r="C14">
            <v>0</v>
          </cell>
          <cell r="D14">
            <v>-252.22439939999998</v>
          </cell>
          <cell r="E14">
            <v>0</v>
          </cell>
          <cell r="F14">
            <v>-5E-07</v>
          </cell>
          <cell r="G14">
            <v>188.83541889999998</v>
          </cell>
          <cell r="H14">
            <v>-0.0054719</v>
          </cell>
          <cell r="I14">
            <v>0.0285789</v>
          </cell>
          <cell r="J14">
            <v>335.7293942</v>
          </cell>
          <cell r="K14">
            <v>-0.0021246</v>
          </cell>
          <cell r="L14">
            <v>0</v>
          </cell>
          <cell r="M14">
            <v>0.01447</v>
          </cell>
          <cell r="N14">
            <v>0</v>
          </cell>
          <cell r="O14">
            <v>0</v>
          </cell>
          <cell r="P14">
            <v>-0.0016529000000000001</v>
          </cell>
          <cell r="Q14">
            <v>0</v>
          </cell>
        </row>
        <row r="15">
          <cell r="A15" t="str">
            <v>Jujuy</v>
          </cell>
          <cell r="B15">
            <v>-196.8423787</v>
          </cell>
          <cell r="C15">
            <v>0</v>
          </cell>
          <cell r="D15">
            <v>-196.8423787</v>
          </cell>
          <cell r="E15">
            <v>0</v>
          </cell>
          <cell r="F15">
            <v>-5E-07</v>
          </cell>
          <cell r="G15">
            <v>147.37155710000002</v>
          </cell>
          <cell r="H15">
            <v>-0.0058857</v>
          </cell>
          <cell r="I15">
            <v>0.0392348</v>
          </cell>
          <cell r="J15">
            <v>262.01103520000004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-0.0012397</v>
          </cell>
          <cell r="Q15">
            <v>0</v>
          </cell>
        </row>
        <row r="16">
          <cell r="A16" t="str">
            <v>La Pampa</v>
          </cell>
          <cell r="B16">
            <v>-130.1169692</v>
          </cell>
          <cell r="C16">
            <v>0</v>
          </cell>
          <cell r="D16">
            <v>-130.1169692</v>
          </cell>
          <cell r="E16">
            <v>0</v>
          </cell>
          <cell r="F16">
            <v>-5E-07</v>
          </cell>
          <cell r="G16">
            <v>97.4150971</v>
          </cell>
          <cell r="H16">
            <v>-0.0010277</v>
          </cell>
          <cell r="I16">
            <v>0.0496637</v>
          </cell>
          <cell r="J16">
            <v>173.1937352</v>
          </cell>
          <cell r="K16">
            <v>-0.0015369</v>
          </cell>
          <cell r="L16">
            <v>0</v>
          </cell>
          <cell r="M16">
            <v>0.0104679</v>
          </cell>
          <cell r="N16">
            <v>0</v>
          </cell>
          <cell r="O16">
            <v>0</v>
          </cell>
          <cell r="P16">
            <v>-0.0008265</v>
          </cell>
          <cell r="Q16">
            <v>0</v>
          </cell>
        </row>
        <row r="17">
          <cell r="A17" t="str">
            <v>La Rioja</v>
          </cell>
          <cell r="B17">
            <v>-143.4592845</v>
          </cell>
          <cell r="C17">
            <v>0</v>
          </cell>
          <cell r="D17">
            <v>-143.4592845</v>
          </cell>
          <cell r="E17">
            <v>0</v>
          </cell>
          <cell r="F17">
            <v>-5E-07</v>
          </cell>
          <cell r="G17">
            <v>107.40638899999999</v>
          </cell>
          <cell r="H17">
            <v>-0.0019779</v>
          </cell>
          <cell r="I17">
            <v>-0.0324221</v>
          </cell>
          <cell r="J17">
            <v>190.9571951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-0.0008265</v>
          </cell>
          <cell r="Q17">
            <v>0</v>
          </cell>
        </row>
        <row r="18">
          <cell r="A18" t="str">
            <v>Mendoza</v>
          </cell>
          <cell r="B18">
            <v>-288.924412</v>
          </cell>
          <cell r="C18">
            <v>0</v>
          </cell>
          <cell r="D18">
            <v>-288.924412</v>
          </cell>
          <cell r="E18">
            <v>0</v>
          </cell>
          <cell r="F18">
            <v>-5E-07</v>
          </cell>
          <cell r="G18">
            <v>216.311472</v>
          </cell>
          <cell r="H18">
            <v>-0.008099</v>
          </cell>
          <cell r="I18">
            <v>-0.047157</v>
          </cell>
          <cell r="J18">
            <v>384.5789093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-0.0016529000000000001</v>
          </cell>
          <cell r="Q18">
            <v>0</v>
          </cell>
        </row>
        <row r="19">
          <cell r="A19" t="str">
            <v>Misiones</v>
          </cell>
          <cell r="B19">
            <v>-228.86670189999998</v>
          </cell>
          <cell r="C19">
            <v>0</v>
          </cell>
          <cell r="D19">
            <v>-228.86670189999998</v>
          </cell>
          <cell r="E19">
            <v>0</v>
          </cell>
          <cell r="F19">
            <v>-5E-07</v>
          </cell>
          <cell r="G19">
            <v>171.3506579</v>
          </cell>
          <cell r="H19">
            <v>-0.0087447</v>
          </cell>
          <cell r="I19">
            <v>0.022229</v>
          </cell>
          <cell r="J19">
            <v>304.6433392</v>
          </cell>
          <cell r="K19">
            <v>-0.0024909</v>
          </cell>
          <cell r="L19">
            <v>0</v>
          </cell>
          <cell r="M19">
            <v>0.0169645</v>
          </cell>
          <cell r="N19">
            <v>0</v>
          </cell>
          <cell r="O19">
            <v>0</v>
          </cell>
          <cell r="P19">
            <v>-0.0019421999999999998</v>
          </cell>
          <cell r="Q19">
            <v>0</v>
          </cell>
        </row>
        <row r="20">
          <cell r="A20" t="str">
            <v>Neuquén</v>
          </cell>
          <cell r="B20">
            <v>-120.2537544</v>
          </cell>
          <cell r="C20">
            <v>0</v>
          </cell>
          <cell r="D20">
            <v>-120.2537544</v>
          </cell>
          <cell r="E20">
            <v>0</v>
          </cell>
          <cell r="F20">
            <v>-5E-07</v>
          </cell>
          <cell r="G20">
            <v>90.0298397</v>
          </cell>
          <cell r="H20">
            <v>-0.0026726999999999996</v>
          </cell>
          <cell r="I20">
            <v>0.0043639</v>
          </cell>
          <cell r="J20">
            <v>160.0635288</v>
          </cell>
          <cell r="K20">
            <v>-0.0011202</v>
          </cell>
          <cell r="L20">
            <v>0</v>
          </cell>
          <cell r="M20">
            <v>0.0076295</v>
          </cell>
          <cell r="N20">
            <v>0</v>
          </cell>
          <cell r="O20">
            <v>0</v>
          </cell>
          <cell r="P20">
            <v>-0.0017768999999999999</v>
          </cell>
          <cell r="Q20">
            <v>0</v>
          </cell>
        </row>
        <row r="21">
          <cell r="A21" t="str">
            <v>Río Negro</v>
          </cell>
          <cell r="B21">
            <v>-174.8196044</v>
          </cell>
          <cell r="C21">
            <v>0</v>
          </cell>
          <cell r="D21">
            <v>-174.8196044</v>
          </cell>
          <cell r="E21">
            <v>0</v>
          </cell>
          <cell r="F21">
            <v>-5E-07</v>
          </cell>
          <cell r="G21">
            <v>130.8859253</v>
          </cell>
          <cell r="H21">
            <v>-0.0032753</v>
          </cell>
          <cell r="I21">
            <v>0.0446764</v>
          </cell>
          <cell r="J21">
            <v>232.7013262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-0.0018595999999999999</v>
          </cell>
          <cell r="Q21">
            <v>0</v>
          </cell>
        </row>
        <row r="22">
          <cell r="A22" t="str">
            <v>Salta</v>
          </cell>
          <cell r="B22">
            <v>-265.5667145</v>
          </cell>
          <cell r="C22">
            <v>0</v>
          </cell>
          <cell r="D22">
            <v>-265.5667145</v>
          </cell>
          <cell r="E22">
            <v>0</v>
          </cell>
          <cell r="F22">
            <v>-5E-07</v>
          </cell>
          <cell r="G22">
            <v>198.82671100000002</v>
          </cell>
          <cell r="H22">
            <v>-0.0113725</v>
          </cell>
          <cell r="I22">
            <v>0.046493099999999996</v>
          </cell>
          <cell r="J22">
            <v>353.4928542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-0.0016529000000000001</v>
          </cell>
          <cell r="Q22">
            <v>0</v>
          </cell>
        </row>
        <row r="23">
          <cell r="A23" t="str">
            <v>San Juan</v>
          </cell>
          <cell r="B23">
            <v>-234.2063946</v>
          </cell>
          <cell r="C23">
            <v>0</v>
          </cell>
          <cell r="D23">
            <v>-234.2063946</v>
          </cell>
          <cell r="E23">
            <v>0</v>
          </cell>
          <cell r="F23">
            <v>-5E-07</v>
          </cell>
          <cell r="G23">
            <v>175.3471747</v>
          </cell>
          <cell r="H23">
            <v>-0.0036075</v>
          </cell>
          <cell r="I23">
            <v>-0.0306053</v>
          </cell>
          <cell r="J23">
            <v>311.74872320000003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-0.0015083</v>
          </cell>
          <cell r="Q23">
            <v>0</v>
          </cell>
        </row>
        <row r="24">
          <cell r="A24" t="str">
            <v>San Luis</v>
          </cell>
          <cell r="B24">
            <v>-158.14343960000002</v>
          </cell>
          <cell r="C24">
            <v>0</v>
          </cell>
          <cell r="D24">
            <v>-158.14343960000002</v>
          </cell>
          <cell r="E24">
            <v>0</v>
          </cell>
          <cell r="F24">
            <v>-5E-07</v>
          </cell>
          <cell r="G24">
            <v>118.3968103</v>
          </cell>
          <cell r="H24">
            <v>-0.0019175</v>
          </cell>
          <cell r="I24">
            <v>-0.0027164000000000003</v>
          </cell>
          <cell r="J24">
            <v>210.4970011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-0.0015083</v>
          </cell>
          <cell r="Q24">
            <v>0</v>
          </cell>
        </row>
        <row r="25">
          <cell r="A25" t="str">
            <v>Santa Cruz</v>
          </cell>
          <cell r="B25">
            <v>-109.5743689</v>
          </cell>
          <cell r="C25">
            <v>0</v>
          </cell>
          <cell r="D25">
            <v>-109.5743689</v>
          </cell>
          <cell r="E25">
            <v>0</v>
          </cell>
          <cell r="F25">
            <v>-7E-07</v>
          </cell>
          <cell r="G25">
            <v>82.0368061</v>
          </cell>
          <cell r="H25">
            <v>-0.0006715</v>
          </cell>
          <cell r="I25">
            <v>0.010032500000000001</v>
          </cell>
          <cell r="J25">
            <v>145.8527608</v>
          </cell>
          <cell r="K25">
            <v>-0.0014524</v>
          </cell>
          <cell r="L25">
            <v>0</v>
          </cell>
          <cell r="M25">
            <v>0.0098924</v>
          </cell>
          <cell r="N25">
            <v>0</v>
          </cell>
          <cell r="O25">
            <v>0</v>
          </cell>
          <cell r="P25">
            <v>-0.0013223</v>
          </cell>
          <cell r="Q25">
            <v>0</v>
          </cell>
        </row>
        <row r="26">
          <cell r="A26" t="str">
            <v>Santa Fe</v>
          </cell>
          <cell r="B26">
            <v>-619.2106929</v>
          </cell>
          <cell r="C26">
            <v>0</v>
          </cell>
          <cell r="D26">
            <v>-619.2106929</v>
          </cell>
          <cell r="E26">
            <v>0</v>
          </cell>
          <cell r="F26">
            <v>-1.0000000000000001E-07</v>
          </cell>
          <cell r="G26">
            <v>463.59594910000004</v>
          </cell>
          <cell r="H26">
            <v>-0.0147949</v>
          </cell>
          <cell r="I26">
            <v>-0.0287799</v>
          </cell>
          <cell r="J26">
            <v>824.2245445</v>
          </cell>
          <cell r="K26">
            <v>-0.0195892</v>
          </cell>
          <cell r="L26">
            <v>0</v>
          </cell>
          <cell r="M26">
            <v>0.1334171</v>
          </cell>
          <cell r="N26">
            <v>0</v>
          </cell>
          <cell r="O26">
            <v>0</v>
          </cell>
          <cell r="P26">
            <v>-0.0023348</v>
          </cell>
          <cell r="Q26">
            <v>0</v>
          </cell>
        </row>
        <row r="27">
          <cell r="A27" t="str">
            <v>Santiago del Estero</v>
          </cell>
          <cell r="B27">
            <v>-286.2545656</v>
          </cell>
          <cell r="C27">
            <v>0</v>
          </cell>
          <cell r="D27">
            <v>-286.2545656</v>
          </cell>
          <cell r="E27">
            <v>0</v>
          </cell>
          <cell r="F27">
            <v>-5E-07</v>
          </cell>
          <cell r="G27">
            <v>214.31321350000002</v>
          </cell>
          <cell r="H27">
            <v>-0.0084247</v>
          </cell>
          <cell r="I27">
            <v>0.0292601</v>
          </cell>
          <cell r="J27">
            <v>381.0262172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-0.0017768999999999999</v>
          </cell>
          <cell r="Q27">
            <v>0</v>
          </cell>
        </row>
        <row r="28">
          <cell r="A28" t="str">
            <v>Tierra del Fuego</v>
          </cell>
          <cell r="B28">
            <v>-85.45165</v>
          </cell>
          <cell r="C28">
            <v>0</v>
          </cell>
          <cell r="D28">
            <v>-85.45165</v>
          </cell>
          <cell r="E28">
            <v>0</v>
          </cell>
          <cell r="F28">
            <v>-7E-07</v>
          </cell>
          <cell r="G28">
            <v>63.976438699999996</v>
          </cell>
          <cell r="H28">
            <v>-0.00047149999999999997</v>
          </cell>
          <cell r="I28">
            <v>0.029645499999999998</v>
          </cell>
          <cell r="J28">
            <v>113.7433386</v>
          </cell>
          <cell r="K28">
            <v>-0.0001289</v>
          </cell>
          <cell r="L28">
            <v>0</v>
          </cell>
          <cell r="M28">
            <v>0.0008774</v>
          </cell>
          <cell r="N28">
            <v>0</v>
          </cell>
          <cell r="O28">
            <v>0</v>
          </cell>
          <cell r="P28">
            <v>-0.0010951</v>
          </cell>
          <cell r="Q28">
            <v>0</v>
          </cell>
        </row>
        <row r="29">
          <cell r="A29" t="str">
            <v>Tucumán</v>
          </cell>
          <cell r="B29">
            <v>-329.62227759999996</v>
          </cell>
          <cell r="C29">
            <v>0</v>
          </cell>
          <cell r="D29">
            <v>-329.62227759999996</v>
          </cell>
          <cell r="E29">
            <v>0</v>
          </cell>
          <cell r="F29">
            <v>-5E-07</v>
          </cell>
          <cell r="G29">
            <v>246.78786879999998</v>
          </cell>
          <cell r="H29">
            <v>-0.0106913</v>
          </cell>
          <cell r="I29">
            <v>0.0123418</v>
          </cell>
          <cell r="J29">
            <v>438.7574978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-0.0017356000000000001</v>
          </cell>
          <cell r="Q29">
            <v>0</v>
          </cell>
        </row>
        <row r="30">
          <cell r="A30" t="str">
            <v>PROVINCIAS</v>
          </cell>
          <cell r="B30">
            <v>-7002.152120300001</v>
          </cell>
          <cell r="C30">
            <v>0</v>
          </cell>
          <cell r="D30">
            <v>-7002.152120300001</v>
          </cell>
          <cell r="E30">
            <v>0</v>
          </cell>
          <cell r="F30">
            <v>-1.0100000000000003E-05</v>
          </cell>
          <cell r="G30">
            <v>-0.3329096000003915</v>
          </cell>
          <cell r="H30">
            <v>-0.1333866</v>
          </cell>
          <cell r="I30">
            <v>0.0640229</v>
          </cell>
          <cell r="J30">
            <v>9320.454353399999</v>
          </cell>
          <cell r="K30">
            <v>-0.11973620000000003</v>
          </cell>
          <cell r="L30">
            <v>0</v>
          </cell>
          <cell r="M30">
            <v>0.8154917000000002</v>
          </cell>
          <cell r="N30">
            <v>0</v>
          </cell>
          <cell r="O30">
            <v>0</v>
          </cell>
          <cell r="P30">
            <v>-0.040786199999999995</v>
          </cell>
          <cell r="Q30">
            <v>0</v>
          </cell>
        </row>
        <row r="31">
          <cell r="A31" t="str">
            <v>Ciudad de Buenos Aires</v>
          </cell>
          <cell r="B31">
            <v>-170.9033</v>
          </cell>
          <cell r="C31">
            <v>0</v>
          </cell>
          <cell r="D31">
            <v>-170.9033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-0.0005372</v>
          </cell>
          <cell r="Q31">
            <v>0</v>
          </cell>
        </row>
        <row r="32">
          <cell r="A32" t="str">
            <v>TOTAL TRANSFERENCIAS</v>
          </cell>
          <cell r="B32">
            <v>-7173.055420300001</v>
          </cell>
          <cell r="C32">
            <v>0</v>
          </cell>
          <cell r="D32">
            <v>-7173.055420300001</v>
          </cell>
          <cell r="E32">
            <v>0</v>
          </cell>
          <cell r="F32">
            <v>-1.0100000000000003E-05</v>
          </cell>
          <cell r="G32">
            <v>-0.3329096000003915</v>
          </cell>
          <cell r="H32">
            <v>-0.1333866</v>
          </cell>
          <cell r="I32">
            <v>0.0640229</v>
          </cell>
          <cell r="J32">
            <v>9320.454353399999</v>
          </cell>
          <cell r="K32">
            <v>-0.11973620000000003</v>
          </cell>
          <cell r="L32">
            <v>0</v>
          </cell>
          <cell r="M32">
            <v>0.8154917000000002</v>
          </cell>
          <cell r="N32">
            <v>0</v>
          </cell>
          <cell r="O32">
            <v>0</v>
          </cell>
          <cell r="P32">
            <v>-0.041323399999999996</v>
          </cell>
          <cell r="Q32">
            <v>0</v>
          </cell>
        </row>
        <row r="33">
          <cell r="A33" t="str">
            <v>Comisiones</v>
          </cell>
          <cell r="B33">
            <v>0</v>
          </cell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-0.0002768</v>
          </cell>
          <cell r="Q33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 1"/>
      <sheetName val="Anexo 2"/>
      <sheetName val="Complemento Anexo 2"/>
      <sheetName val="Anexo 3"/>
      <sheetName val="Anexo 4"/>
      <sheetName val="Anexo 5"/>
      <sheetName val="Anexo 6"/>
      <sheetName val="Anexo 7"/>
      <sheetName val="Anexo 8"/>
      <sheetName val="Anexo 9"/>
      <sheetName val="Anexo 10"/>
      <sheetName val="Anexo 11"/>
    </sheetNames>
    <sheetDataSet>
      <sheetData sheetId="6">
        <row r="1">
          <cell r="A1" t="str">
            <v>Comisión Federal de Impuestos</v>
          </cell>
          <cell r="C1" t="str">
            <v>ANEXO   VI   -   Resumen General    (en miles)   - Junio - 2009</v>
          </cell>
        </row>
        <row r="3">
          <cell r="A3" t="str">
            <v>DETALLE</v>
          </cell>
          <cell r="B3" t="str">
            <v>Distribución Recaudación Impositiva</v>
          </cell>
          <cell r="C3" t="str">
            <v>NACION</v>
          </cell>
          <cell r="F3" t="str">
            <v>PROVINCIAS        y CBA</v>
          </cell>
          <cell r="G3" t="str">
            <v>ATN</v>
          </cell>
        </row>
        <row r="4">
          <cell r="C4" t="str">
            <v>TESORO Y ORGANISMOS</v>
          </cell>
          <cell r="D4" t="str">
            <v>SEGURIDAD SOCIAL</v>
          </cell>
          <cell r="E4" t="str">
            <v>Sub Total</v>
          </cell>
        </row>
        <row r="6">
          <cell r="B6">
            <v>1</v>
          </cell>
          <cell r="C6">
            <v>2</v>
          </cell>
          <cell r="D6">
            <v>3</v>
          </cell>
          <cell r="E6" t="str">
            <v>4 = ( 2 + 3 )</v>
          </cell>
          <cell r="F6">
            <v>5</v>
          </cell>
          <cell r="G6">
            <v>6</v>
          </cell>
        </row>
        <row r="7">
          <cell r="A7" t="str">
            <v>  Anexo IV</v>
          </cell>
          <cell r="B7">
            <v>16158993.84527</v>
          </cell>
          <cell r="C7">
            <v>5654229.8996073995</v>
          </cell>
          <cell r="D7">
            <v>3685367.7535271</v>
          </cell>
          <cell r="E7">
            <v>9339597.6531345</v>
          </cell>
          <cell r="F7">
            <v>6597944.9022521</v>
          </cell>
          <cell r="G7">
            <v>221451.2898889</v>
          </cell>
        </row>
        <row r="8">
          <cell r="A8" t="str">
            <v>  Anexo V</v>
          </cell>
          <cell r="B8">
            <v>955543.00001</v>
          </cell>
          <cell r="C8">
            <v>257341.22738229999</v>
          </cell>
          <cell r="D8">
            <v>185092.6523611</v>
          </cell>
          <cell r="E8">
            <v>442433.8797434</v>
          </cell>
          <cell r="F8">
            <v>508814.76576660003</v>
          </cell>
          <cell r="G8">
            <v>4294.3545</v>
          </cell>
        </row>
        <row r="9">
          <cell r="A9" t="str">
            <v>  Leyes Asig. Espec. Exclusivas para Nación (*)</v>
          </cell>
          <cell r="B9">
            <v>617404.99663</v>
          </cell>
          <cell r="C9">
            <v>410754.33231</v>
          </cell>
          <cell r="D9">
            <v>206650.66431999998</v>
          </cell>
          <cell r="E9">
            <v>617404.99663</v>
          </cell>
        </row>
        <row r="10">
          <cell r="A10" t="str">
            <v>  No Coparticipados (*)</v>
          </cell>
          <cell r="B10">
            <v>5716.09338</v>
          </cell>
          <cell r="C10">
            <v>5716.09338</v>
          </cell>
          <cell r="E10">
            <v>5716.09338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ificación"/>
      <sheetName val="TOTAL"/>
      <sheetName val="ACDGI"/>
      <sheetName val="ACA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9"/>
  <sheetViews>
    <sheetView showGridLines="0" tabSelected="1" view="pageBreakPreview" zoomScaleSheetLayoutView="100" zoomScalePageLayoutView="0" workbookViewId="0" topLeftCell="A1">
      <pane xSplit="2" ySplit="5" topLeftCell="C2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1.00390625" defaultRowHeight="12.75"/>
  <cols>
    <col min="1" max="1" width="11.00390625" style="2" customWidth="1"/>
    <col min="2" max="2" width="36.421875" style="2" customWidth="1"/>
    <col min="3" max="3" width="23.7109375" style="2" customWidth="1"/>
    <col min="4" max="5" width="23.8515625" style="2" customWidth="1"/>
    <col min="6" max="6" width="19.421875" style="2" customWidth="1"/>
    <col min="7" max="7" width="19.57421875" style="2" customWidth="1"/>
    <col min="8" max="8" width="23.140625" style="2" customWidth="1"/>
    <col min="9" max="9" width="23.28125" style="2" customWidth="1"/>
    <col min="10" max="10" width="18.421875" style="2" customWidth="1"/>
    <col min="11" max="11" width="3.7109375" style="2" customWidth="1"/>
    <col min="12" max="12" width="24.8515625" style="2" customWidth="1"/>
    <col min="13" max="13" width="24.00390625" style="2" customWidth="1"/>
    <col min="14" max="14" width="17.8515625" style="2" customWidth="1"/>
    <col min="15" max="15" width="22.00390625" style="2" customWidth="1"/>
    <col min="16" max="16" width="21.00390625" style="2" customWidth="1"/>
    <col min="17" max="17" width="19.7109375" style="2" customWidth="1"/>
    <col min="18" max="18" width="20.57421875" style="2" customWidth="1"/>
    <col min="19" max="19" width="19.421875" style="2" customWidth="1"/>
    <col min="20" max="20" width="19.140625" style="2" customWidth="1"/>
    <col min="21" max="21" width="20.421875" style="2" customWidth="1"/>
    <col min="22" max="22" width="22.421875" style="2" customWidth="1"/>
    <col min="23" max="23" width="20.7109375" style="2" customWidth="1"/>
    <col min="24" max="24" width="21.57421875" style="2" customWidth="1"/>
    <col min="25" max="25" width="19.7109375" style="2" customWidth="1"/>
    <col min="26" max="26" width="21.421875" style="2" customWidth="1"/>
    <col min="27" max="27" width="19.57421875" style="2" customWidth="1"/>
    <col min="28" max="28" width="21.421875" style="2" customWidth="1"/>
    <col min="29" max="29" width="20.140625" style="2" customWidth="1"/>
    <col min="30" max="30" width="15.00390625" style="2" customWidth="1"/>
    <col min="31" max="31" width="15.28125" style="2" customWidth="1"/>
    <col min="32" max="32" width="20.00390625" style="2" customWidth="1"/>
    <col min="33" max="33" width="24.421875" style="2" customWidth="1"/>
    <col min="34" max="34" width="19.421875" style="2" bestFit="1" customWidth="1"/>
    <col min="35" max="35" width="26.140625" style="2" customWidth="1"/>
    <col min="36" max="36" width="28.57421875" style="2" customWidth="1"/>
    <col min="37" max="16384" width="11.00390625" style="2" customWidth="1"/>
  </cols>
  <sheetData>
    <row r="1" spans="1:5" ht="22.5" customHeight="1">
      <c r="A1" s="45"/>
      <c r="B1" s="46"/>
      <c r="C1" s="1"/>
      <c r="D1" s="1"/>
      <c r="E1" s="1"/>
    </row>
    <row r="2" spans="3:34" ht="38.25" customHeight="1">
      <c r="C2" s="55" t="s">
        <v>165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 t="str">
        <f>+C2</f>
        <v>Distribución Bruta Efectiva de Recursos Tributarios Nacionales acumulada entre el 01/01/2014 y 31/12/2014</v>
      </c>
      <c r="O2" s="55"/>
      <c r="P2" s="55"/>
      <c r="Q2" s="55"/>
      <c r="R2" s="55"/>
      <c r="S2" s="55"/>
      <c r="T2" s="55"/>
      <c r="U2" s="55"/>
      <c r="V2" s="55"/>
      <c r="W2" s="55"/>
      <c r="X2" s="55" t="str">
        <f>+N2</f>
        <v>Distribución Bruta Efectiva de Recursos Tributarios Nacionales acumulada entre el 01/01/2014 y 31/12/2014</v>
      </c>
      <c r="Y2" s="55"/>
      <c r="Z2" s="55"/>
      <c r="AA2" s="55"/>
      <c r="AB2" s="55"/>
      <c r="AC2" s="55"/>
      <c r="AD2" s="55"/>
      <c r="AE2" s="55"/>
      <c r="AF2" s="55"/>
      <c r="AG2" s="55"/>
      <c r="AH2" s="4"/>
    </row>
    <row r="3" spans="1:11" ht="22.5" customHeight="1" thickBot="1">
      <c r="A3" s="5"/>
      <c r="K3" s="6"/>
    </row>
    <row r="4" spans="1:36" ht="45.75" thickTop="1">
      <c r="A4" s="47" t="s">
        <v>0</v>
      </c>
      <c r="B4" s="49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  <c r="K4" s="9"/>
      <c r="L4" s="7" t="s">
        <v>10</v>
      </c>
      <c r="M4" s="7" t="s">
        <v>11</v>
      </c>
      <c r="N4" s="7" t="s">
        <v>12</v>
      </c>
      <c r="O4" s="7" t="s">
        <v>13</v>
      </c>
      <c r="P4" s="7" t="s">
        <v>14</v>
      </c>
      <c r="Q4" s="7" t="s">
        <v>15</v>
      </c>
      <c r="R4" s="7" t="s">
        <v>16</v>
      </c>
      <c r="S4" s="7" t="s">
        <v>17</v>
      </c>
      <c r="T4" s="7" t="s">
        <v>18</v>
      </c>
      <c r="U4" s="7" t="s">
        <v>19</v>
      </c>
      <c r="V4" s="7" t="s">
        <v>20</v>
      </c>
      <c r="W4" s="7" t="s">
        <v>21</v>
      </c>
      <c r="X4" s="7" t="s">
        <v>22</v>
      </c>
      <c r="Y4" s="7" t="s">
        <v>23</v>
      </c>
      <c r="Z4" s="7" t="s">
        <v>24</v>
      </c>
      <c r="AA4" s="7" t="s">
        <v>25</v>
      </c>
      <c r="AB4" s="7" t="s">
        <v>26</v>
      </c>
      <c r="AC4" s="7" t="s">
        <v>27</v>
      </c>
      <c r="AD4" s="7" t="s">
        <v>28</v>
      </c>
      <c r="AE4" s="7" t="s">
        <v>29</v>
      </c>
      <c r="AF4" s="7" t="s">
        <v>30</v>
      </c>
      <c r="AG4" s="7" t="s">
        <v>31</v>
      </c>
      <c r="AH4" s="10"/>
      <c r="AI4" s="11"/>
      <c r="AJ4" s="12"/>
    </row>
    <row r="5" spans="1:34" ht="12.75" thickBot="1">
      <c r="A5" s="48"/>
      <c r="B5" s="50"/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4" t="s">
        <v>39</v>
      </c>
      <c r="K5" s="15"/>
      <c r="L5" s="13" t="s">
        <v>40</v>
      </c>
      <c r="M5" s="13" t="s">
        <v>41</v>
      </c>
      <c r="N5" s="13" t="s">
        <v>42</v>
      </c>
      <c r="O5" s="13" t="s">
        <v>43</v>
      </c>
      <c r="P5" s="13" t="s">
        <v>44</v>
      </c>
      <c r="Q5" s="13" t="s">
        <v>45</v>
      </c>
      <c r="R5" s="13" t="s">
        <v>46</v>
      </c>
      <c r="S5" s="13" t="s">
        <v>47</v>
      </c>
      <c r="T5" s="13" t="s">
        <v>48</v>
      </c>
      <c r="U5" s="13" t="s">
        <v>49</v>
      </c>
      <c r="V5" s="13" t="s">
        <v>50</v>
      </c>
      <c r="W5" s="13" t="s">
        <v>51</v>
      </c>
      <c r="X5" s="13" t="s">
        <v>52</v>
      </c>
      <c r="Y5" s="13" t="s">
        <v>53</v>
      </c>
      <c r="Z5" s="13" t="s">
        <v>54</v>
      </c>
      <c r="AA5" s="13" t="s">
        <v>55</v>
      </c>
      <c r="AB5" s="13" t="s">
        <v>56</v>
      </c>
      <c r="AC5" s="13" t="s">
        <v>57</v>
      </c>
      <c r="AD5" s="13" t="s">
        <v>58</v>
      </c>
      <c r="AE5" s="13" t="s">
        <v>59</v>
      </c>
      <c r="AF5" s="13" t="s">
        <v>60</v>
      </c>
      <c r="AG5" s="13" t="s">
        <v>61</v>
      </c>
      <c r="AH5" s="10"/>
    </row>
    <row r="6" spans="1:35" ht="16.5" thickBot="1" thickTop="1">
      <c r="A6" s="16">
        <v>1</v>
      </c>
      <c r="B6" s="17" t="s">
        <v>62</v>
      </c>
      <c r="C6" s="18">
        <f>SUM(C7,C16,C18,C46)</f>
        <v>708103710327.4661</v>
      </c>
      <c r="D6" s="18">
        <f aca="true" t="shared" si="0" ref="D6:AG6">SUM(D7,D16,D18,D46)</f>
        <v>484507108010.6566</v>
      </c>
      <c r="E6" s="18">
        <f t="shared" si="0"/>
        <v>455167782648.2466</v>
      </c>
      <c r="F6" s="18">
        <f t="shared" si="0"/>
        <v>549599999.72</v>
      </c>
      <c r="G6" s="18">
        <f t="shared" si="0"/>
        <v>1284188960</v>
      </c>
      <c r="H6" s="18">
        <f t="shared" si="0"/>
        <v>27505536402.68999</v>
      </c>
      <c r="I6" s="18">
        <f t="shared" si="0"/>
        <v>96294432010.72</v>
      </c>
      <c r="J6" s="19">
        <f t="shared" si="0"/>
        <v>650000000</v>
      </c>
      <c r="K6" s="20" t="s">
        <v>63</v>
      </c>
      <c r="L6" s="18">
        <f t="shared" si="0"/>
        <v>25937341932.040005</v>
      </c>
      <c r="M6" s="18">
        <f t="shared" si="0"/>
        <v>10634936932.72</v>
      </c>
      <c r="N6" s="18">
        <f t="shared" si="0"/>
        <v>580000016</v>
      </c>
      <c r="O6" s="18">
        <f t="shared" si="0"/>
        <v>5317468466.36</v>
      </c>
      <c r="P6" s="18">
        <f t="shared" si="0"/>
        <v>53174684663.6</v>
      </c>
      <c r="Q6" s="18">
        <f t="shared" si="0"/>
        <v>14320374000.060656</v>
      </c>
      <c r="R6" s="18">
        <f t="shared" si="0"/>
        <v>13422748255.090652</v>
      </c>
      <c r="S6" s="18">
        <f t="shared" si="0"/>
        <v>897625744.9699999</v>
      </c>
      <c r="T6" s="18">
        <f t="shared" si="0"/>
        <v>1741000.0147664684</v>
      </c>
      <c r="U6" s="18">
        <f t="shared" si="0"/>
        <v>34909784212.22454</v>
      </c>
      <c r="V6" s="18">
        <f t="shared" si="0"/>
        <v>20616932930.65361</v>
      </c>
      <c r="W6" s="18">
        <f t="shared" si="0"/>
        <v>13776234630.65361</v>
      </c>
      <c r="X6" s="18">
        <f t="shared" si="0"/>
        <v>1387001805.1</v>
      </c>
      <c r="Y6" s="18">
        <f t="shared" si="0"/>
        <v>30000000</v>
      </c>
      <c r="Z6" s="18">
        <f t="shared" si="0"/>
        <v>2834003610.1899996</v>
      </c>
      <c r="AA6" s="18">
        <f>SUM(AA7,AA16,AA18,AA46)</f>
        <v>9525229215.36361</v>
      </c>
      <c r="AB6" s="18">
        <f t="shared" si="0"/>
        <v>6840698299.999999</v>
      </c>
      <c r="AC6" s="18">
        <f t="shared" si="0"/>
        <v>4201161999.9666657</v>
      </c>
      <c r="AD6" s="18">
        <f t="shared" si="0"/>
        <v>109766500.49</v>
      </c>
      <c r="AE6" s="18">
        <f t="shared" si="0"/>
        <v>72687.74651010001</v>
      </c>
      <c r="AF6" s="18">
        <f t="shared" si="0"/>
        <v>53125496804.744</v>
      </c>
      <c r="AG6" s="18">
        <f t="shared" si="0"/>
        <v>16840170.18865</v>
      </c>
      <c r="AH6" s="21"/>
      <c r="AI6" s="22"/>
    </row>
    <row r="7" spans="1:37" ht="14.25" thickBot="1" thickTop="1">
      <c r="A7" s="23" t="s">
        <v>64</v>
      </c>
      <c r="B7" s="17" t="s">
        <v>65</v>
      </c>
      <c r="C7" s="18">
        <f aca="true" t="shared" si="1" ref="C7:AG7">SUM(C8:C15)</f>
        <v>405092205283.39606</v>
      </c>
      <c r="D7" s="18">
        <f t="shared" si="1"/>
        <v>242296232823.13663</v>
      </c>
      <c r="E7" s="18">
        <f t="shared" si="1"/>
        <v>242288532823.13663</v>
      </c>
      <c r="F7" s="18">
        <f t="shared" si="1"/>
        <v>0</v>
      </c>
      <c r="G7" s="18">
        <f t="shared" si="1"/>
        <v>7700000</v>
      </c>
      <c r="H7" s="18">
        <f t="shared" si="1"/>
        <v>0</v>
      </c>
      <c r="I7" s="18">
        <f t="shared" si="1"/>
        <v>58632153129.96</v>
      </c>
      <c r="J7" s="19">
        <f t="shared" si="1"/>
        <v>0</v>
      </c>
      <c r="K7" s="24"/>
      <c r="L7" s="18">
        <f t="shared" si="1"/>
        <v>0</v>
      </c>
      <c r="M7" s="18">
        <f t="shared" si="1"/>
        <v>0</v>
      </c>
      <c r="N7" s="18">
        <f t="shared" si="1"/>
        <v>140000000</v>
      </c>
      <c r="O7" s="18">
        <f t="shared" si="1"/>
        <v>5317468466.36</v>
      </c>
      <c r="P7" s="18">
        <f t="shared" si="1"/>
        <v>53174684663.6</v>
      </c>
      <c r="Q7" s="18">
        <f t="shared" si="1"/>
        <v>5723459855.9706545</v>
      </c>
      <c r="R7" s="18">
        <f t="shared" si="1"/>
        <v>5723459855.9706545</v>
      </c>
      <c r="S7" s="18">
        <f t="shared" si="1"/>
        <v>0</v>
      </c>
      <c r="T7" s="18">
        <f t="shared" si="1"/>
        <v>561977.3947664684</v>
      </c>
      <c r="U7" s="18">
        <f t="shared" si="1"/>
        <v>32721578718.42454</v>
      </c>
      <c r="V7" s="18">
        <f t="shared" si="1"/>
        <v>9525229215.36361</v>
      </c>
      <c r="W7" s="18">
        <f t="shared" si="1"/>
        <v>9525229215.36361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>SUM(AA8:AA15)</f>
        <v>9525229215.36361</v>
      </c>
      <c r="AB7" s="18">
        <f t="shared" si="1"/>
        <v>0</v>
      </c>
      <c r="AC7" s="18">
        <f t="shared" si="1"/>
        <v>2940813399.976666</v>
      </c>
      <c r="AD7" s="18">
        <f t="shared" si="1"/>
        <v>109766500.49</v>
      </c>
      <c r="AE7" s="18">
        <f t="shared" si="1"/>
        <v>72687.74651010001</v>
      </c>
      <c r="AF7" s="18">
        <f t="shared" si="1"/>
        <v>53125496804.744</v>
      </c>
      <c r="AG7" s="18">
        <f t="shared" si="1"/>
        <v>16840170.18865</v>
      </c>
      <c r="AH7" s="21"/>
      <c r="AI7"/>
      <c r="AJ7"/>
      <c r="AK7"/>
    </row>
    <row r="8" spans="1:37" ht="13.5" thickTop="1">
      <c r="A8" s="25"/>
      <c r="B8" s="26"/>
      <c r="C8" s="3"/>
      <c r="D8" s="3"/>
      <c r="E8" s="3"/>
      <c r="F8" s="3"/>
      <c r="G8" s="3"/>
      <c r="H8" s="3"/>
      <c r="I8" s="3"/>
      <c r="J8" s="27"/>
      <c r="K8" s="28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21"/>
      <c r="AI8"/>
      <c r="AJ8"/>
      <c r="AK8"/>
    </row>
    <row r="9" spans="1:37" ht="12.75">
      <c r="A9" s="29" t="s">
        <v>66</v>
      </c>
      <c r="B9" s="30" t="s">
        <v>67</v>
      </c>
      <c r="C9" s="3">
        <f aca="true" t="shared" si="2" ref="C9:C15">SUM(D9,I9,Q9,T9:V9,AC9:AG9)</f>
        <v>165962698919.45343</v>
      </c>
      <c r="D9" s="3">
        <f aca="true" t="shared" si="3" ref="D9:D14">SUM(E9:H9)</f>
        <v>72676066207.43697</v>
      </c>
      <c r="E9" s="3">
        <f>(+E12/0.01+549600000)/0.85*0.15</f>
        <v>72676066207.43697</v>
      </c>
      <c r="F9" s="3"/>
      <c r="G9" s="3">
        <v>0</v>
      </c>
      <c r="H9" s="3"/>
      <c r="I9" s="3">
        <f aca="true" t="shared" si="4" ref="I9:I15">SUM(J9:P9)</f>
        <v>53294684663.6</v>
      </c>
      <c r="J9" s="27"/>
      <c r="K9" s="28"/>
      <c r="L9" s="3">
        <v>0</v>
      </c>
      <c r="M9" s="3">
        <v>0</v>
      </c>
      <c r="N9" s="3">
        <v>120000000</v>
      </c>
      <c r="O9" s="3"/>
      <c r="P9" s="3">
        <f>+O12*10</f>
        <v>53174684663.6</v>
      </c>
      <c r="Q9" s="3">
        <f aca="true" t="shared" si="5" ref="Q9:Q15">+R9+S9</f>
        <v>0</v>
      </c>
      <c r="R9" s="3"/>
      <c r="S9" s="3"/>
      <c r="T9" s="3"/>
      <c r="U9" s="3">
        <f>(+$U$18+$U$46)/0.062681725*0.937318275</f>
        <v>32721578718.42454</v>
      </c>
      <c r="V9" s="3">
        <f aca="true" t="shared" si="6" ref="V9:V14">+W9+AB9</f>
        <v>4329555930.015277</v>
      </c>
      <c r="W9" s="3">
        <f aca="true" t="shared" si="7" ref="W9:W14">SUM(X9:AA9)</f>
        <v>4329555930.015277</v>
      </c>
      <c r="X9" s="3"/>
      <c r="Y9" s="3"/>
      <c r="Z9" s="3"/>
      <c r="AA9" s="3">
        <f>+$Z$18/0.6/0.29/0.79*0.21</f>
        <v>4329555930.015277</v>
      </c>
      <c r="AB9" s="3"/>
      <c r="AC9" s="3">
        <f>+AC18/0.3*0.7</f>
        <v>2940813399.976666</v>
      </c>
      <c r="AD9" s="3"/>
      <c r="AE9" s="3"/>
      <c r="AF9" s="3"/>
      <c r="AG9" s="3"/>
      <c r="AH9" s="21"/>
      <c r="AI9"/>
      <c r="AJ9"/>
      <c r="AK9"/>
    </row>
    <row r="10" spans="1:37" ht="12.75">
      <c r="A10" s="29" t="s">
        <v>68</v>
      </c>
      <c r="B10" s="30" t="s">
        <v>69</v>
      </c>
      <c r="C10" s="3">
        <f t="shared" si="2"/>
        <v>229064889373.8321</v>
      </c>
      <c r="D10" s="3">
        <f t="shared" si="3"/>
        <v>165499652197.27826</v>
      </c>
      <c r="E10" s="3">
        <f>(+E17+H17)/0.014*0.4024</f>
        <v>165499652197.27826</v>
      </c>
      <c r="F10" s="3"/>
      <c r="G10" s="3">
        <v>0</v>
      </c>
      <c r="H10" s="3"/>
      <c r="I10" s="3">
        <f t="shared" si="4"/>
        <v>0</v>
      </c>
      <c r="J10" s="27"/>
      <c r="K10" s="28"/>
      <c r="L10" s="3">
        <v>0</v>
      </c>
      <c r="M10" s="3">
        <v>0</v>
      </c>
      <c r="N10" s="3"/>
      <c r="O10" s="3"/>
      <c r="P10" s="3"/>
      <c r="Q10" s="3">
        <f t="shared" si="5"/>
        <v>5589232373.419748</v>
      </c>
      <c r="R10" s="3">
        <f>+$R$18/0.5736*0.4164</f>
        <v>5589232373.419748</v>
      </c>
      <c r="S10" s="3"/>
      <c r="T10" s="3">
        <f>(+T18+T16)/0.67721*0.32279</f>
        <v>561977.3947664684</v>
      </c>
      <c r="U10" s="3"/>
      <c r="V10" s="3">
        <f t="shared" si="6"/>
        <v>4723339350.316667</v>
      </c>
      <c r="W10" s="3">
        <f t="shared" si="7"/>
        <v>4723339350.316667</v>
      </c>
      <c r="X10" s="31"/>
      <c r="Y10" s="31"/>
      <c r="Z10" s="31">
        <v>0</v>
      </c>
      <c r="AA10" s="3">
        <f>+$Z$18/0.6</f>
        <v>4723339350.316667</v>
      </c>
      <c r="AB10" s="3"/>
      <c r="AC10" s="3"/>
      <c r="AD10" s="3">
        <v>109766500.49</v>
      </c>
      <c r="AE10" s="3"/>
      <c r="AF10" s="3">
        <v>53125496804.744</v>
      </c>
      <c r="AG10" s="3">
        <v>16840170.18865</v>
      </c>
      <c r="AH10" s="21"/>
      <c r="AI10"/>
      <c r="AJ10"/>
      <c r="AK10"/>
    </row>
    <row r="11" spans="1:37" ht="12.75">
      <c r="A11" s="29" t="s">
        <v>70</v>
      </c>
      <c r="B11" s="30" t="s">
        <v>71</v>
      </c>
      <c r="C11" s="3">
        <f t="shared" si="2"/>
        <v>7700000</v>
      </c>
      <c r="D11" s="3">
        <f t="shared" si="3"/>
        <v>7700000</v>
      </c>
      <c r="E11" s="3"/>
      <c r="F11" s="3"/>
      <c r="G11" s="3">
        <v>7700000</v>
      </c>
      <c r="H11" s="3"/>
      <c r="I11" s="3">
        <f t="shared" si="4"/>
        <v>0</v>
      </c>
      <c r="J11" s="27"/>
      <c r="K11" s="28"/>
      <c r="L11" s="3">
        <v>0</v>
      </c>
      <c r="M11" s="3">
        <v>0</v>
      </c>
      <c r="N11" s="3"/>
      <c r="O11" s="3"/>
      <c r="P11" s="3"/>
      <c r="Q11" s="3">
        <f t="shared" si="5"/>
        <v>0</v>
      </c>
      <c r="R11" s="3"/>
      <c r="S11" s="3"/>
      <c r="T11" s="3"/>
      <c r="U11" s="32"/>
      <c r="V11" s="3">
        <f t="shared" si="6"/>
        <v>0</v>
      </c>
      <c r="W11" s="3">
        <f t="shared" si="7"/>
        <v>0</v>
      </c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21"/>
      <c r="AI11"/>
      <c r="AJ11"/>
      <c r="AK11"/>
    </row>
    <row r="12" spans="1:37" ht="12.75">
      <c r="A12" s="29" t="s">
        <v>72</v>
      </c>
      <c r="B12" s="30" t="s">
        <v>73</v>
      </c>
      <c r="C12" s="3">
        <f t="shared" si="2"/>
        <v>9584510367.332335</v>
      </c>
      <c r="D12" s="3">
        <f t="shared" si="3"/>
        <v>4112814418.421428</v>
      </c>
      <c r="E12" s="3">
        <f>(+E17+H17)/0.014*0.01</f>
        <v>4112814418.421428</v>
      </c>
      <c r="F12" s="3"/>
      <c r="G12" s="3">
        <v>0</v>
      </c>
      <c r="H12" s="3"/>
      <c r="I12" s="3">
        <f t="shared" si="4"/>
        <v>5337468466.36</v>
      </c>
      <c r="J12" s="27"/>
      <c r="K12" s="28"/>
      <c r="L12" s="3">
        <v>0</v>
      </c>
      <c r="M12" s="3">
        <v>0</v>
      </c>
      <c r="N12" s="3">
        <v>20000000</v>
      </c>
      <c r="O12" s="3">
        <f>+M18/0.04*0.02</f>
        <v>5317468466.36</v>
      </c>
      <c r="P12" s="3"/>
      <c r="Q12" s="3">
        <f t="shared" si="5"/>
        <v>134227482.55090654</v>
      </c>
      <c r="R12" s="3">
        <f>+$R$18/0.5736*0.01</f>
        <v>134227482.55090654</v>
      </c>
      <c r="S12" s="3"/>
      <c r="T12" s="3"/>
      <c r="U12" s="3"/>
      <c r="V12" s="3">
        <f t="shared" si="6"/>
        <v>0</v>
      </c>
      <c r="W12" s="3">
        <f t="shared" si="7"/>
        <v>0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21"/>
      <c r="AI12"/>
      <c r="AJ12"/>
      <c r="AK12"/>
    </row>
    <row r="13" spans="1:37" ht="12.75">
      <c r="A13" s="29" t="s">
        <v>74</v>
      </c>
      <c r="B13" s="30" t="s">
        <v>75</v>
      </c>
      <c r="C13" s="3">
        <f t="shared" si="2"/>
        <v>0</v>
      </c>
      <c r="D13" s="3">
        <f t="shared" si="3"/>
        <v>0</v>
      </c>
      <c r="E13" s="3"/>
      <c r="F13" s="3"/>
      <c r="G13" s="3">
        <v>0</v>
      </c>
      <c r="H13" s="3"/>
      <c r="I13" s="3">
        <f t="shared" si="4"/>
        <v>0</v>
      </c>
      <c r="J13" s="27"/>
      <c r="K13" s="28"/>
      <c r="L13" s="3">
        <v>0</v>
      </c>
      <c r="M13" s="3">
        <v>0</v>
      </c>
      <c r="N13" s="3"/>
      <c r="O13" s="3"/>
      <c r="P13" s="3"/>
      <c r="Q13" s="3">
        <f t="shared" si="5"/>
        <v>0</v>
      </c>
      <c r="R13" s="3"/>
      <c r="S13" s="3"/>
      <c r="T13" s="3"/>
      <c r="U13" s="33"/>
      <c r="V13" s="3">
        <f t="shared" si="6"/>
        <v>0</v>
      </c>
      <c r="W13" s="3">
        <f t="shared" si="7"/>
        <v>0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21"/>
      <c r="AI13"/>
      <c r="AJ13"/>
      <c r="AK13"/>
    </row>
    <row r="14" spans="1:34" ht="12">
      <c r="A14" s="29" t="s">
        <v>76</v>
      </c>
      <c r="B14" s="30" t="s">
        <v>77</v>
      </c>
      <c r="C14" s="3">
        <f t="shared" si="2"/>
        <v>472333935.0316667</v>
      </c>
      <c r="D14" s="3">
        <f t="shared" si="3"/>
        <v>0</v>
      </c>
      <c r="E14" s="3"/>
      <c r="F14" s="3"/>
      <c r="G14" s="3">
        <v>0</v>
      </c>
      <c r="H14" s="3"/>
      <c r="I14" s="3">
        <f t="shared" si="4"/>
        <v>0</v>
      </c>
      <c r="J14" s="27"/>
      <c r="K14" s="28"/>
      <c r="L14" s="3">
        <v>0</v>
      </c>
      <c r="M14" s="3">
        <v>0</v>
      </c>
      <c r="N14" s="3"/>
      <c r="O14" s="3"/>
      <c r="P14" s="3"/>
      <c r="Q14" s="3">
        <f t="shared" si="5"/>
        <v>0</v>
      </c>
      <c r="R14" s="3"/>
      <c r="S14" s="3"/>
      <c r="T14" s="3"/>
      <c r="U14" s="3"/>
      <c r="V14" s="3">
        <f t="shared" si="6"/>
        <v>472333935.0316667</v>
      </c>
      <c r="W14" s="3">
        <f t="shared" si="7"/>
        <v>472333935.0316667</v>
      </c>
      <c r="X14" s="3"/>
      <c r="Y14" s="3"/>
      <c r="Z14" s="3"/>
      <c r="AA14" s="3">
        <f>+Z18/0.6*0.1</f>
        <v>472333935.0316667</v>
      </c>
      <c r="AB14" s="3"/>
      <c r="AC14" s="3"/>
      <c r="AD14" s="3"/>
      <c r="AE14" s="3"/>
      <c r="AF14" s="3"/>
      <c r="AG14" s="3"/>
      <c r="AH14" s="21"/>
    </row>
    <row r="15" spans="1:34" ht="12.75" thickBot="1">
      <c r="A15" s="29" t="s">
        <v>78</v>
      </c>
      <c r="B15" s="30" t="s">
        <v>79</v>
      </c>
      <c r="C15" s="3">
        <f t="shared" si="2"/>
        <v>72687.74651010001</v>
      </c>
      <c r="D15" s="3"/>
      <c r="E15" s="3"/>
      <c r="F15" s="3"/>
      <c r="G15" s="3"/>
      <c r="H15" s="3"/>
      <c r="I15" s="3">
        <f t="shared" si="4"/>
        <v>0</v>
      </c>
      <c r="J15" s="27"/>
      <c r="K15" s="28"/>
      <c r="L15" s="3"/>
      <c r="M15" s="3"/>
      <c r="N15" s="3"/>
      <c r="O15" s="3"/>
      <c r="P15" s="3"/>
      <c r="Q15" s="3">
        <f t="shared" si="5"/>
        <v>0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>
        <v>72687.74651010001</v>
      </c>
      <c r="AF15" s="3"/>
      <c r="AG15" s="3"/>
      <c r="AH15" s="21"/>
    </row>
    <row r="16" spans="1:34" ht="13.5" thickBot="1" thickTop="1">
      <c r="A16" s="23" t="s">
        <v>80</v>
      </c>
      <c r="B16" s="17" t="s">
        <v>81</v>
      </c>
      <c r="C16" s="18">
        <f aca="true" t="shared" si="8" ref="C16:AG16">+C17</f>
        <v>5846906434.04</v>
      </c>
      <c r="D16" s="18">
        <f t="shared" si="8"/>
        <v>5757940185.79</v>
      </c>
      <c r="E16" s="18">
        <f t="shared" si="8"/>
        <v>4291895094.88</v>
      </c>
      <c r="F16" s="18">
        <f t="shared" si="8"/>
        <v>0</v>
      </c>
      <c r="G16" s="18">
        <f t="shared" si="8"/>
        <v>0</v>
      </c>
      <c r="H16" s="18">
        <f t="shared" si="8"/>
        <v>1466045090.91</v>
      </c>
      <c r="I16" s="18">
        <f t="shared" si="8"/>
        <v>0</v>
      </c>
      <c r="J16" s="19">
        <f t="shared" si="8"/>
        <v>0</v>
      </c>
      <c r="K16" s="24"/>
      <c r="L16" s="18">
        <f t="shared" si="8"/>
        <v>0</v>
      </c>
      <c r="M16" s="18">
        <f t="shared" si="8"/>
        <v>0</v>
      </c>
      <c r="N16" s="18">
        <f t="shared" si="8"/>
        <v>0</v>
      </c>
      <c r="O16" s="18">
        <f t="shared" si="8"/>
        <v>0</v>
      </c>
      <c r="P16" s="18">
        <f t="shared" si="8"/>
        <v>0</v>
      </c>
      <c r="Q16" s="18">
        <f t="shared" si="8"/>
        <v>0</v>
      </c>
      <c r="R16" s="18">
        <f t="shared" si="8"/>
        <v>0</v>
      </c>
      <c r="S16" s="18">
        <f t="shared" si="8"/>
        <v>0</v>
      </c>
      <c r="T16" s="18">
        <f t="shared" si="8"/>
        <v>37170.35</v>
      </c>
      <c r="U16" s="18">
        <f t="shared" si="8"/>
        <v>0</v>
      </c>
      <c r="V16" s="18">
        <f t="shared" si="8"/>
        <v>88929077.9</v>
      </c>
      <c r="W16" s="18">
        <f t="shared" si="8"/>
        <v>0</v>
      </c>
      <c r="X16" s="18">
        <f t="shared" si="8"/>
        <v>0</v>
      </c>
      <c r="Y16" s="18">
        <f t="shared" si="8"/>
        <v>0</v>
      </c>
      <c r="Z16" s="18">
        <f t="shared" si="8"/>
        <v>0</v>
      </c>
      <c r="AA16" s="18">
        <f t="shared" si="8"/>
        <v>0</v>
      </c>
      <c r="AB16" s="18">
        <f t="shared" si="8"/>
        <v>88929077.9</v>
      </c>
      <c r="AC16" s="18">
        <f t="shared" si="8"/>
        <v>0</v>
      </c>
      <c r="AD16" s="18">
        <f t="shared" si="8"/>
        <v>0</v>
      </c>
      <c r="AE16" s="18">
        <f t="shared" si="8"/>
        <v>0</v>
      </c>
      <c r="AF16" s="18">
        <f t="shared" si="8"/>
        <v>0</v>
      </c>
      <c r="AG16" s="18">
        <f t="shared" si="8"/>
        <v>0</v>
      </c>
      <c r="AH16" s="21"/>
    </row>
    <row r="17" spans="1:36" ht="13.5" thickBot="1" thickTop="1">
      <c r="A17" s="29" t="s">
        <v>82</v>
      </c>
      <c r="B17" s="30" t="s">
        <v>83</v>
      </c>
      <c r="C17" s="3">
        <f>SUM(D17,I17,Q17,T17:V17,AC17:AG17)</f>
        <v>5846906434.04</v>
      </c>
      <c r="D17" s="3">
        <f>SUM(E17:H17)</f>
        <v>5757940185.79</v>
      </c>
      <c r="E17" s="3">
        <v>4291895094.88</v>
      </c>
      <c r="F17" s="3">
        <v>0</v>
      </c>
      <c r="G17" s="3">
        <v>0</v>
      </c>
      <c r="H17" s="3">
        <v>1466045090.91</v>
      </c>
      <c r="I17" s="3">
        <v>0</v>
      </c>
      <c r="J17" s="27">
        <v>0</v>
      </c>
      <c r="K17" s="28"/>
      <c r="L17" s="3">
        <v>0</v>
      </c>
      <c r="M17" s="3">
        <v>0</v>
      </c>
      <c r="N17" s="3">
        <v>0</v>
      </c>
      <c r="O17" s="3"/>
      <c r="P17" s="3"/>
      <c r="Q17" s="3">
        <v>0</v>
      </c>
      <c r="R17" s="3">
        <v>0</v>
      </c>
      <c r="S17" s="3"/>
      <c r="T17" s="3">
        <v>37170.35</v>
      </c>
      <c r="U17" s="3">
        <v>0</v>
      </c>
      <c r="V17" s="3">
        <f aca="true" t="shared" si="9" ref="V17:V45">+W17+AB17</f>
        <v>88929077.9</v>
      </c>
      <c r="W17" s="3">
        <v>0</v>
      </c>
      <c r="X17" s="3">
        <v>0</v>
      </c>
      <c r="Y17" s="3">
        <v>0</v>
      </c>
      <c r="Z17" s="3">
        <f>+'2014'!AH7</f>
        <v>0</v>
      </c>
      <c r="AA17" s="3"/>
      <c r="AB17" s="3">
        <v>88929077.9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21"/>
      <c r="AJ17" s="1"/>
    </row>
    <row r="18" spans="1:34" ht="13.5" thickBot="1" thickTop="1">
      <c r="A18" s="23" t="s">
        <v>84</v>
      </c>
      <c r="B18" s="17" t="s">
        <v>85</v>
      </c>
      <c r="C18" s="18">
        <f aca="true" t="shared" si="10" ref="C18:AG18">SUM(C19:C45)</f>
        <v>297033203613.14</v>
      </c>
      <c r="D18" s="18">
        <f t="shared" si="10"/>
        <v>236452935001.73</v>
      </c>
      <c r="E18" s="18">
        <f t="shared" si="10"/>
        <v>208587354730.22998</v>
      </c>
      <c r="F18" s="18">
        <f t="shared" si="10"/>
        <v>549599999.72</v>
      </c>
      <c r="G18" s="18">
        <f t="shared" si="10"/>
        <v>1276488960</v>
      </c>
      <c r="H18" s="18">
        <f t="shared" si="10"/>
        <v>26039491311.77999</v>
      </c>
      <c r="I18" s="18">
        <f t="shared" si="10"/>
        <v>37662278880.76</v>
      </c>
      <c r="J18" s="19">
        <f t="shared" si="10"/>
        <v>650000000</v>
      </c>
      <c r="K18" s="24"/>
      <c r="L18" s="18">
        <f t="shared" si="10"/>
        <v>25937341932.040005</v>
      </c>
      <c r="M18" s="18">
        <f t="shared" si="10"/>
        <v>10634936932.72</v>
      </c>
      <c r="N18" s="18">
        <f t="shared" si="10"/>
        <v>440000016</v>
      </c>
      <c r="O18" s="18">
        <f t="shared" si="10"/>
        <v>0</v>
      </c>
      <c r="P18" s="18">
        <f t="shared" si="10"/>
        <v>0</v>
      </c>
      <c r="Q18" s="18">
        <f t="shared" si="10"/>
        <v>8558693151.8</v>
      </c>
      <c r="R18" s="18">
        <f t="shared" si="10"/>
        <v>7699288399.119999</v>
      </c>
      <c r="S18" s="18">
        <f t="shared" si="10"/>
        <v>859404752.68</v>
      </c>
      <c r="T18" s="18">
        <f t="shared" si="10"/>
        <v>1141852.27</v>
      </c>
      <c r="U18" s="18">
        <f t="shared" si="10"/>
        <v>2095031489.2000003</v>
      </c>
      <c r="V18" s="18">
        <f t="shared" si="10"/>
        <v>11002774637.390001</v>
      </c>
      <c r="W18" s="18">
        <f t="shared" si="10"/>
        <v>4251005415.290001</v>
      </c>
      <c r="X18" s="18">
        <f t="shared" si="10"/>
        <v>1387001805.1</v>
      </c>
      <c r="Y18" s="18">
        <f t="shared" si="10"/>
        <v>30000000</v>
      </c>
      <c r="Z18" s="18">
        <f t="shared" si="10"/>
        <v>2834003610.1899996</v>
      </c>
      <c r="AA18" s="18">
        <f t="shared" si="10"/>
        <v>0</v>
      </c>
      <c r="AB18" s="18">
        <f t="shared" si="10"/>
        <v>6751769222.099999</v>
      </c>
      <c r="AC18" s="18">
        <f t="shared" si="10"/>
        <v>1260348599.9899998</v>
      </c>
      <c r="AD18" s="18">
        <f t="shared" si="10"/>
        <v>0</v>
      </c>
      <c r="AE18" s="18">
        <f t="shared" si="10"/>
        <v>0</v>
      </c>
      <c r="AF18" s="18">
        <f t="shared" si="10"/>
        <v>0</v>
      </c>
      <c r="AG18" s="18">
        <f t="shared" si="10"/>
        <v>0</v>
      </c>
      <c r="AH18" s="21"/>
    </row>
    <row r="19" spans="1:35" ht="13.5" thickTop="1">
      <c r="A19" s="29" t="s">
        <v>86</v>
      </c>
      <c r="B19" s="30" t="s">
        <v>87</v>
      </c>
      <c r="C19" s="3">
        <f aca="true" t="shared" si="11" ref="C19:C45">SUM(D19,I19,Q19,T19:V19,AC19:AG19)</f>
        <v>6633026961.110001</v>
      </c>
      <c r="D19" s="3">
        <f aca="true" t="shared" si="12" ref="D19:D45">SUM(E19:H19)</f>
        <v>6422276390.76</v>
      </c>
      <c r="E19" s="3">
        <v>5293403033.85</v>
      </c>
      <c r="F19" s="3">
        <v>0</v>
      </c>
      <c r="G19" s="3">
        <v>0</v>
      </c>
      <c r="H19" s="3">
        <v>1128873356.91</v>
      </c>
      <c r="I19" s="3">
        <f aca="true" t="shared" si="13" ref="I19:I45">SUM(J19:P19)</f>
        <v>0</v>
      </c>
      <c r="J19" s="27">
        <v>0</v>
      </c>
      <c r="K19" s="28"/>
      <c r="L19" s="3">
        <v>0</v>
      </c>
      <c r="M19" s="3">
        <v>0</v>
      </c>
      <c r="N19" s="3">
        <v>0</v>
      </c>
      <c r="O19" s="3"/>
      <c r="P19" s="3"/>
      <c r="Q19" s="3">
        <f aca="true" t="shared" si="14" ref="Q19:Q45">+R19+S19</f>
        <v>210750570.35</v>
      </c>
      <c r="R19" s="3">
        <v>210750570.35</v>
      </c>
      <c r="S19" s="3">
        <v>0</v>
      </c>
      <c r="T19" s="3">
        <v>0</v>
      </c>
      <c r="U19" s="3">
        <v>0</v>
      </c>
      <c r="V19" s="3">
        <f t="shared" si="9"/>
        <v>0</v>
      </c>
      <c r="W19" s="3">
        <f aca="true" t="shared" si="15" ref="W19:W45">SUM(X19:AA19)</f>
        <v>0</v>
      </c>
      <c r="X19" s="3">
        <v>0</v>
      </c>
      <c r="Y19" s="3">
        <v>0</v>
      </c>
      <c r="Z19" s="3">
        <v>0</v>
      </c>
      <c r="AA19" s="3"/>
      <c r="AB19" s="3">
        <v>0</v>
      </c>
      <c r="AC19" s="3">
        <v>0</v>
      </c>
      <c r="AD19" s="3"/>
      <c r="AE19" s="3"/>
      <c r="AF19" s="3"/>
      <c r="AG19" s="3"/>
      <c r="AH19" s="21"/>
      <c r="AI19" s="34"/>
    </row>
    <row r="20" spans="1:35" ht="12.75">
      <c r="A20" s="29" t="s">
        <v>88</v>
      </c>
      <c r="B20" s="30" t="s">
        <v>89</v>
      </c>
      <c r="C20" s="3">
        <f t="shared" si="11"/>
        <v>50694022723.92</v>
      </c>
      <c r="D20" s="3">
        <f t="shared" si="12"/>
        <v>44971725226.81</v>
      </c>
      <c r="E20" s="3">
        <v>36726894843.97</v>
      </c>
      <c r="F20" s="3">
        <v>0</v>
      </c>
      <c r="G20" s="3">
        <v>412399980</v>
      </c>
      <c r="H20" s="3">
        <v>7832430402.84</v>
      </c>
      <c r="I20" s="3">
        <f t="shared" si="13"/>
        <v>745608704</v>
      </c>
      <c r="J20" s="27">
        <v>650000000</v>
      </c>
      <c r="K20" s="28"/>
      <c r="L20" s="3">
        <v>0</v>
      </c>
      <c r="M20" s="3">
        <v>0</v>
      </c>
      <c r="N20" s="3">
        <v>95608704</v>
      </c>
      <c r="O20" s="3"/>
      <c r="P20" s="3"/>
      <c r="Q20" s="3">
        <f t="shared" si="14"/>
        <v>1860528954.42</v>
      </c>
      <c r="R20" s="3">
        <v>1462239027.31</v>
      </c>
      <c r="S20" s="3">
        <v>398289927.11</v>
      </c>
      <c r="T20" s="3">
        <v>330079.67</v>
      </c>
      <c r="U20" s="3">
        <v>970939404.9</v>
      </c>
      <c r="V20" s="3">
        <f t="shared" si="9"/>
        <v>1871029206.83</v>
      </c>
      <c r="W20" s="3">
        <f t="shared" si="15"/>
        <v>879127953.33</v>
      </c>
      <c r="X20" s="3">
        <v>277900322.23</v>
      </c>
      <c r="Y20" s="3">
        <v>0</v>
      </c>
      <c r="Z20" s="3">
        <v>601227631.1</v>
      </c>
      <c r="AA20" s="3"/>
      <c r="AB20" s="3">
        <v>991901253.5</v>
      </c>
      <c r="AC20" s="3">
        <v>273861147.29</v>
      </c>
      <c r="AD20" s="3"/>
      <c r="AE20" s="3"/>
      <c r="AF20" s="3"/>
      <c r="AG20" s="3"/>
      <c r="AH20" s="21"/>
      <c r="AI20" s="35"/>
    </row>
    <row r="21" spans="1:35" ht="12.75">
      <c r="A21" s="29" t="s">
        <v>90</v>
      </c>
      <c r="B21" s="30" t="s">
        <v>91</v>
      </c>
      <c r="C21" s="3">
        <f t="shared" si="11"/>
        <v>8044967905.690001</v>
      </c>
      <c r="D21" s="3">
        <f t="shared" si="12"/>
        <v>6442163798.51</v>
      </c>
      <c r="E21" s="3">
        <v>5970778520.55</v>
      </c>
      <c r="F21" s="3">
        <v>26399997.5</v>
      </c>
      <c r="G21" s="3">
        <v>21400020</v>
      </c>
      <c r="H21" s="3">
        <v>423585260.46</v>
      </c>
      <c r="I21" s="3">
        <f t="shared" si="13"/>
        <v>1105411146.14</v>
      </c>
      <c r="J21" s="27">
        <v>0</v>
      </c>
      <c r="K21" s="28"/>
      <c r="L21" s="3">
        <v>903138246.08</v>
      </c>
      <c r="M21" s="3">
        <v>190281300.06</v>
      </c>
      <c r="N21" s="3">
        <v>11991600</v>
      </c>
      <c r="O21" s="3"/>
      <c r="P21" s="3"/>
      <c r="Q21" s="3">
        <f t="shared" si="14"/>
        <v>209834602.01</v>
      </c>
      <c r="R21" s="3">
        <v>209834602.01</v>
      </c>
      <c r="S21" s="3">
        <v>0</v>
      </c>
      <c r="T21" s="3">
        <v>24703.92</v>
      </c>
      <c r="U21" s="3">
        <v>0</v>
      </c>
      <c r="V21" s="3">
        <f t="shared" si="9"/>
        <v>253184114.37</v>
      </c>
      <c r="W21" s="3">
        <f t="shared" si="15"/>
        <v>109529450.07000001</v>
      </c>
      <c r="X21" s="3">
        <v>38618967.2</v>
      </c>
      <c r="Y21" s="3">
        <v>0</v>
      </c>
      <c r="Z21" s="3">
        <v>70910482.87</v>
      </c>
      <c r="AA21" s="3"/>
      <c r="AB21" s="3">
        <v>143654664.3</v>
      </c>
      <c r="AC21" s="3">
        <v>34349540.74</v>
      </c>
      <c r="AD21" s="3"/>
      <c r="AE21" s="3"/>
      <c r="AF21" s="3"/>
      <c r="AG21" s="3"/>
      <c r="AH21" s="21"/>
      <c r="AI21" s="34"/>
    </row>
    <row r="22" spans="1:35" ht="12.75">
      <c r="A22" s="29" t="s">
        <v>92</v>
      </c>
      <c r="B22" s="30" t="s">
        <v>93</v>
      </c>
      <c r="C22" s="3">
        <f>SUM(D22,I22,Q22,T22:V22,AC22:AG22)</f>
        <v>15186639827.870003</v>
      </c>
      <c r="D22" s="3">
        <f t="shared" si="12"/>
        <v>11621000134.53</v>
      </c>
      <c r="E22" s="3">
        <v>10577448055.12</v>
      </c>
      <c r="F22" s="3">
        <v>5999999.69</v>
      </c>
      <c r="G22" s="3">
        <v>33600000</v>
      </c>
      <c r="H22" s="3">
        <v>1003952079.72</v>
      </c>
      <c r="I22" s="3">
        <f t="shared" si="13"/>
        <v>2522814582.08</v>
      </c>
      <c r="J22" s="27">
        <v>0</v>
      </c>
      <c r="K22" s="28"/>
      <c r="L22" s="3">
        <v>1635738468.94</v>
      </c>
      <c r="M22" s="3">
        <v>865357313.14</v>
      </c>
      <c r="N22" s="3">
        <v>21718800</v>
      </c>
      <c r="O22" s="3"/>
      <c r="P22" s="3"/>
      <c r="Q22" s="3">
        <f t="shared" si="14"/>
        <v>414242310.51</v>
      </c>
      <c r="R22" s="3">
        <v>380050083.36</v>
      </c>
      <c r="S22" s="3">
        <v>34192227.15</v>
      </c>
      <c r="T22" s="3">
        <v>53538.36</v>
      </c>
      <c r="U22" s="3">
        <v>83352800.1</v>
      </c>
      <c r="V22" s="3">
        <f t="shared" si="9"/>
        <v>482963134.7</v>
      </c>
      <c r="W22" s="3">
        <f t="shared" si="15"/>
        <v>168291012.89999998</v>
      </c>
      <c r="X22" s="3">
        <v>69946043.1</v>
      </c>
      <c r="Y22" s="3">
        <v>0</v>
      </c>
      <c r="Z22" s="3">
        <v>98344969.8</v>
      </c>
      <c r="AA22" s="3"/>
      <c r="AB22" s="3">
        <v>314672121.8</v>
      </c>
      <c r="AC22" s="3">
        <v>62213327.59</v>
      </c>
      <c r="AD22" s="3"/>
      <c r="AE22" s="3"/>
      <c r="AF22" s="3"/>
      <c r="AG22" s="3"/>
      <c r="AH22" s="21"/>
      <c r="AI22" s="34"/>
    </row>
    <row r="23" spans="1:35" ht="12.75">
      <c r="A23" s="29" t="s">
        <v>94</v>
      </c>
      <c r="B23" s="30" t="s">
        <v>95</v>
      </c>
      <c r="C23" s="3">
        <f t="shared" si="11"/>
        <v>605383584.4</v>
      </c>
      <c r="D23" s="3">
        <f t="shared" si="12"/>
        <v>586148786.15</v>
      </c>
      <c r="E23" s="3">
        <v>518524670.93</v>
      </c>
      <c r="F23" s="3">
        <v>0</v>
      </c>
      <c r="G23" s="3">
        <v>0</v>
      </c>
      <c r="H23" s="3">
        <v>67624115.22</v>
      </c>
      <c r="I23" s="3">
        <f t="shared" si="13"/>
        <v>0</v>
      </c>
      <c r="J23" s="27">
        <v>0</v>
      </c>
      <c r="K23" s="28"/>
      <c r="L23" s="3">
        <v>0</v>
      </c>
      <c r="M23" s="3">
        <v>0</v>
      </c>
      <c r="N23" s="3">
        <v>0</v>
      </c>
      <c r="O23" s="3"/>
      <c r="P23" s="3"/>
      <c r="Q23" s="3">
        <f t="shared" si="14"/>
        <v>19234798.25</v>
      </c>
      <c r="R23" s="3">
        <v>19234798.25</v>
      </c>
      <c r="S23" s="3">
        <v>0</v>
      </c>
      <c r="T23" s="3">
        <v>0</v>
      </c>
      <c r="U23" s="3">
        <v>0</v>
      </c>
      <c r="V23" s="3">
        <f t="shared" si="9"/>
        <v>0</v>
      </c>
      <c r="W23" s="3">
        <f t="shared" si="15"/>
        <v>0</v>
      </c>
      <c r="X23" s="3">
        <v>0</v>
      </c>
      <c r="Y23" s="3">
        <v>0</v>
      </c>
      <c r="Z23" s="3">
        <v>0</v>
      </c>
      <c r="AA23" s="3"/>
      <c r="AB23" s="3">
        <v>0</v>
      </c>
      <c r="AC23" s="3">
        <v>0</v>
      </c>
      <c r="AD23" s="3"/>
      <c r="AE23" s="3"/>
      <c r="AF23" s="3"/>
      <c r="AG23" s="3"/>
      <c r="AH23" s="21"/>
      <c r="AI23" s="34"/>
    </row>
    <row r="24" spans="1:35" ht="12.75">
      <c r="A24" s="29" t="s">
        <v>96</v>
      </c>
      <c r="B24" s="30" t="s">
        <v>97</v>
      </c>
      <c r="C24" s="3">
        <f t="shared" si="11"/>
        <v>4348653991.21</v>
      </c>
      <c r="D24" s="3">
        <f t="shared" si="12"/>
        <v>3145592292.05</v>
      </c>
      <c r="E24" s="3">
        <v>2729431168.68</v>
      </c>
      <c r="F24" s="3">
        <v>35999998.13</v>
      </c>
      <c r="G24" s="3">
        <v>24199980</v>
      </c>
      <c r="H24" s="3">
        <v>355961145.24</v>
      </c>
      <c r="I24" s="3">
        <f t="shared" si="13"/>
        <v>695104932.46</v>
      </c>
      <c r="J24" s="27">
        <v>0</v>
      </c>
      <c r="K24" s="28"/>
      <c r="L24" s="3">
        <v>518565277.25</v>
      </c>
      <c r="M24" s="3">
        <v>169654055.21</v>
      </c>
      <c r="N24" s="3">
        <v>6885600</v>
      </c>
      <c r="O24" s="3"/>
      <c r="P24" s="3"/>
      <c r="Q24" s="3">
        <f t="shared" si="14"/>
        <v>114624222.11</v>
      </c>
      <c r="R24" s="3">
        <v>101248863.91</v>
      </c>
      <c r="S24" s="3">
        <v>13375358.2</v>
      </c>
      <c r="T24" s="3">
        <v>24715.24</v>
      </c>
      <c r="U24" s="3">
        <v>32606052.64</v>
      </c>
      <c r="V24" s="3">
        <f t="shared" si="9"/>
        <v>340978581.47</v>
      </c>
      <c r="W24" s="3">
        <f t="shared" si="15"/>
        <v>122076235.87</v>
      </c>
      <c r="X24" s="3">
        <v>22174661.25</v>
      </c>
      <c r="Y24" s="3">
        <v>0</v>
      </c>
      <c r="Z24" s="3">
        <v>99901574.62</v>
      </c>
      <c r="AA24" s="3"/>
      <c r="AB24" s="3">
        <v>218902345.6</v>
      </c>
      <c r="AC24" s="3">
        <v>19723195.24</v>
      </c>
      <c r="AD24" s="3"/>
      <c r="AE24" s="3"/>
      <c r="AF24" s="3"/>
      <c r="AG24" s="3"/>
      <c r="AH24" s="21"/>
      <c r="AI24" s="34"/>
    </row>
    <row r="25" spans="1:35" ht="12.75">
      <c r="A25" s="29" t="s">
        <v>98</v>
      </c>
      <c r="B25" s="30" t="s">
        <v>99</v>
      </c>
      <c r="C25" s="3">
        <f t="shared" si="11"/>
        <v>26727179865.289993</v>
      </c>
      <c r="D25" s="3">
        <f t="shared" si="12"/>
        <v>20745297903.1</v>
      </c>
      <c r="E25" s="3">
        <v>18559334355.32</v>
      </c>
      <c r="F25" s="3">
        <v>5999999.69</v>
      </c>
      <c r="G25" s="3">
        <v>125299980</v>
      </c>
      <c r="H25" s="3">
        <v>2054663568.09</v>
      </c>
      <c r="I25" s="3">
        <f t="shared" si="13"/>
        <v>4001422363.87</v>
      </c>
      <c r="J25" s="27">
        <v>0</v>
      </c>
      <c r="K25" s="28"/>
      <c r="L25" s="3">
        <v>2911466631.87</v>
      </c>
      <c r="M25" s="3">
        <v>1051297732</v>
      </c>
      <c r="N25" s="3">
        <v>38658000</v>
      </c>
      <c r="O25" s="3"/>
      <c r="P25" s="3"/>
      <c r="Q25" s="3">
        <f t="shared" si="14"/>
        <v>812477519.94</v>
      </c>
      <c r="R25" s="3">
        <v>676459800.89</v>
      </c>
      <c r="S25" s="3">
        <v>136017719.05</v>
      </c>
      <c r="T25" s="3">
        <v>91369.42</v>
      </c>
      <c r="U25" s="3">
        <v>331579972.77</v>
      </c>
      <c r="V25" s="3">
        <f t="shared" si="9"/>
        <v>725576508.19</v>
      </c>
      <c r="W25" s="3">
        <f t="shared" si="15"/>
        <v>339077054.24</v>
      </c>
      <c r="X25" s="3">
        <v>124497778.6</v>
      </c>
      <c r="Y25" s="3">
        <v>0</v>
      </c>
      <c r="Z25" s="3">
        <v>214579275.64</v>
      </c>
      <c r="AA25" s="3"/>
      <c r="AB25" s="3">
        <v>386499453.95</v>
      </c>
      <c r="AC25" s="3">
        <v>110734228</v>
      </c>
      <c r="AD25" s="3"/>
      <c r="AE25" s="3"/>
      <c r="AF25" s="3"/>
      <c r="AG25" s="3"/>
      <c r="AH25" s="21"/>
      <c r="AI25" s="34"/>
    </row>
    <row r="26" spans="1:35" ht="12.75">
      <c r="A26" s="29" t="s">
        <v>100</v>
      </c>
      <c r="B26" s="30" t="s">
        <v>101</v>
      </c>
      <c r="C26" s="3">
        <f t="shared" si="11"/>
        <v>11586548923.22</v>
      </c>
      <c r="D26" s="3">
        <f t="shared" si="12"/>
        <v>8686755291.900002</v>
      </c>
      <c r="E26" s="3">
        <v>7730724271.51</v>
      </c>
      <c r="F26" s="3">
        <v>17999999.06</v>
      </c>
      <c r="G26" s="3">
        <v>38599980</v>
      </c>
      <c r="H26" s="3">
        <v>899431041.33</v>
      </c>
      <c r="I26" s="3">
        <f t="shared" si="13"/>
        <v>1941542536.3799999</v>
      </c>
      <c r="J26" s="27">
        <v>0</v>
      </c>
      <c r="K26" s="28"/>
      <c r="L26" s="3">
        <v>1218925384.1</v>
      </c>
      <c r="M26" s="3">
        <v>706432752.28</v>
      </c>
      <c r="N26" s="3">
        <v>16184400</v>
      </c>
      <c r="O26" s="3"/>
      <c r="P26" s="3"/>
      <c r="Q26" s="3">
        <f t="shared" si="14"/>
        <v>326695508.40000004</v>
      </c>
      <c r="R26" s="3">
        <v>283203343.97</v>
      </c>
      <c r="S26" s="3">
        <v>43492164.43</v>
      </c>
      <c r="T26" s="3">
        <v>40977.05</v>
      </c>
      <c r="U26" s="3">
        <v>106023912.16</v>
      </c>
      <c r="V26" s="3">
        <f t="shared" si="9"/>
        <v>479131294.78000003</v>
      </c>
      <c r="W26" s="3">
        <f t="shared" si="15"/>
        <v>140516728.93</v>
      </c>
      <c r="X26" s="3">
        <v>52121577.39</v>
      </c>
      <c r="Y26" s="3">
        <v>0</v>
      </c>
      <c r="Z26" s="3">
        <v>88395151.54</v>
      </c>
      <c r="AA26" s="3"/>
      <c r="AB26" s="3">
        <v>338614565.85</v>
      </c>
      <c r="AC26" s="3">
        <v>46359402.55</v>
      </c>
      <c r="AD26" s="3"/>
      <c r="AE26" s="3"/>
      <c r="AF26" s="3"/>
      <c r="AG26" s="3"/>
      <c r="AH26" s="21"/>
      <c r="AI26" s="34"/>
    </row>
    <row r="27" spans="1:35" ht="12.75">
      <c r="A27" s="29" t="s">
        <v>102</v>
      </c>
      <c r="B27" s="30" t="s">
        <v>103</v>
      </c>
      <c r="C27" s="3">
        <f t="shared" si="11"/>
        <v>14712131084.26</v>
      </c>
      <c r="D27" s="3">
        <f t="shared" si="12"/>
        <v>11424563104.78</v>
      </c>
      <c r="E27" s="3">
        <v>10438782580.89</v>
      </c>
      <c r="F27" s="3">
        <v>21600038.44</v>
      </c>
      <c r="G27" s="3">
        <v>67500000</v>
      </c>
      <c r="H27" s="3">
        <v>896680485.45</v>
      </c>
      <c r="I27" s="3">
        <f t="shared" si="13"/>
        <v>2162079374.47</v>
      </c>
      <c r="J27" s="27">
        <v>0</v>
      </c>
      <c r="K27" s="28"/>
      <c r="L27" s="3">
        <v>1601008368.1</v>
      </c>
      <c r="M27" s="3">
        <v>539813006.37</v>
      </c>
      <c r="N27" s="3">
        <v>21258000</v>
      </c>
      <c r="O27" s="3"/>
      <c r="P27" s="3"/>
      <c r="Q27" s="3">
        <f t="shared" si="14"/>
        <v>428862753.83</v>
      </c>
      <c r="R27" s="3">
        <v>371979521.75</v>
      </c>
      <c r="S27" s="3">
        <v>56883232.08</v>
      </c>
      <c r="T27" s="3">
        <v>42414.24</v>
      </c>
      <c r="U27" s="3">
        <v>138668260.84</v>
      </c>
      <c r="V27" s="3">
        <f t="shared" si="9"/>
        <v>497023954.19</v>
      </c>
      <c r="W27" s="3">
        <f t="shared" si="15"/>
        <v>230236720.49</v>
      </c>
      <c r="X27" s="3">
        <v>68459608.21</v>
      </c>
      <c r="Y27" s="3">
        <v>0</v>
      </c>
      <c r="Z27" s="3">
        <v>161777112.28</v>
      </c>
      <c r="AA27" s="3"/>
      <c r="AB27" s="3">
        <v>266787233.7</v>
      </c>
      <c r="AC27" s="3">
        <v>60891221.91</v>
      </c>
      <c r="AD27" s="3"/>
      <c r="AE27" s="3"/>
      <c r="AF27" s="3"/>
      <c r="AG27" s="3"/>
      <c r="AH27" s="21"/>
      <c r="AI27" s="34"/>
    </row>
    <row r="28" spans="1:35" ht="12.75">
      <c r="A28" s="29" t="s">
        <v>104</v>
      </c>
      <c r="B28" s="30" t="s">
        <v>105</v>
      </c>
      <c r="C28" s="3">
        <f t="shared" si="11"/>
        <v>10918667735.730001</v>
      </c>
      <c r="D28" s="3">
        <f t="shared" si="12"/>
        <v>8498391927.79</v>
      </c>
      <c r="E28" s="3">
        <v>7843419636.53</v>
      </c>
      <c r="F28" s="3">
        <v>26399997.5</v>
      </c>
      <c r="G28" s="3">
        <v>20699940</v>
      </c>
      <c r="H28" s="3">
        <v>607872353.76</v>
      </c>
      <c r="I28" s="3">
        <f t="shared" si="13"/>
        <v>1647809169.8799999</v>
      </c>
      <c r="J28" s="27">
        <v>0</v>
      </c>
      <c r="K28" s="28"/>
      <c r="L28" s="3">
        <v>1193662413.05</v>
      </c>
      <c r="M28" s="3">
        <v>438297252.83</v>
      </c>
      <c r="N28" s="3">
        <v>15849504</v>
      </c>
      <c r="O28" s="3"/>
      <c r="P28" s="3"/>
      <c r="Q28" s="3">
        <f t="shared" si="14"/>
        <v>293261250.99</v>
      </c>
      <c r="R28" s="3">
        <v>277333844.62</v>
      </c>
      <c r="S28" s="3">
        <v>15927406.37</v>
      </c>
      <c r="T28" s="3">
        <v>28857.08</v>
      </c>
      <c r="U28" s="3">
        <v>38827360.2</v>
      </c>
      <c r="V28" s="3">
        <f t="shared" si="9"/>
        <v>394950152.87</v>
      </c>
      <c r="W28" s="3">
        <f t="shared" si="15"/>
        <v>121322220.87</v>
      </c>
      <c r="X28" s="3">
        <v>51041822.02</v>
      </c>
      <c r="Y28" s="3">
        <v>0</v>
      </c>
      <c r="Z28" s="3">
        <v>70280398.85</v>
      </c>
      <c r="AA28" s="3"/>
      <c r="AB28" s="3">
        <v>273627932</v>
      </c>
      <c r="AC28" s="3">
        <v>45399016.92</v>
      </c>
      <c r="AD28" s="3"/>
      <c r="AE28" s="3"/>
      <c r="AF28" s="3"/>
      <c r="AG28" s="3"/>
      <c r="AH28" s="21"/>
      <c r="AI28" s="34"/>
    </row>
    <row r="29" spans="1:35" ht="12.75">
      <c r="A29" s="29" t="s">
        <v>106</v>
      </c>
      <c r="B29" s="30" t="s">
        <v>107</v>
      </c>
      <c r="C29" s="3">
        <f t="shared" si="11"/>
        <v>8624958112.31</v>
      </c>
      <c r="D29" s="3">
        <f t="shared" si="12"/>
        <v>6655285016.38</v>
      </c>
      <c r="E29" s="3">
        <v>6006966539.27</v>
      </c>
      <c r="F29" s="3">
        <v>26399997.5</v>
      </c>
      <c r="G29" s="3">
        <v>33300000</v>
      </c>
      <c r="H29" s="3">
        <v>588618479.61</v>
      </c>
      <c r="I29" s="3">
        <f t="shared" si="13"/>
        <v>1410415790.77</v>
      </c>
      <c r="J29" s="27">
        <v>0</v>
      </c>
      <c r="K29" s="28"/>
      <c r="L29" s="3">
        <v>931565572.83</v>
      </c>
      <c r="M29" s="3">
        <v>466480713.94</v>
      </c>
      <c r="N29" s="3">
        <v>12369504</v>
      </c>
      <c r="O29" s="3"/>
      <c r="P29" s="3"/>
      <c r="Q29" s="3">
        <f t="shared" si="14"/>
        <v>216437788.79</v>
      </c>
      <c r="R29" s="3">
        <v>216437788.79</v>
      </c>
      <c r="S29" s="3">
        <v>0</v>
      </c>
      <c r="T29" s="3">
        <v>26288.23</v>
      </c>
      <c r="U29" s="3">
        <v>0</v>
      </c>
      <c r="V29" s="3">
        <f t="shared" si="9"/>
        <v>307363568.65</v>
      </c>
      <c r="W29" s="3">
        <f t="shared" si="15"/>
        <v>102142619.65</v>
      </c>
      <c r="X29" s="3">
        <v>39833337.74</v>
      </c>
      <c r="Y29" s="3">
        <v>0</v>
      </c>
      <c r="Z29" s="3">
        <v>62309281.91</v>
      </c>
      <c r="AA29" s="3"/>
      <c r="AB29" s="3">
        <v>205220949</v>
      </c>
      <c r="AC29" s="3">
        <v>35429659.49</v>
      </c>
      <c r="AD29" s="3"/>
      <c r="AE29" s="3"/>
      <c r="AF29" s="3"/>
      <c r="AG29" s="3"/>
      <c r="AH29" s="21"/>
      <c r="AI29" s="34"/>
    </row>
    <row r="30" spans="1:35" ht="12.75">
      <c r="A30" s="29" t="s">
        <v>108</v>
      </c>
      <c r="B30" s="30" t="s">
        <v>109</v>
      </c>
      <c r="C30" s="3">
        <f t="shared" si="11"/>
        <v>5554533504.529999</v>
      </c>
      <c r="D30" s="3">
        <f t="shared" si="12"/>
        <v>4408993485.5</v>
      </c>
      <c r="E30" s="3">
        <v>4046230371.89</v>
      </c>
      <c r="F30" s="3">
        <v>29999998.44</v>
      </c>
      <c r="G30" s="3">
        <v>19200000</v>
      </c>
      <c r="H30" s="3">
        <v>313563115.17</v>
      </c>
      <c r="I30" s="3">
        <f t="shared" si="13"/>
        <v>704712901.65</v>
      </c>
      <c r="J30" s="27">
        <v>0</v>
      </c>
      <c r="K30" s="28"/>
      <c r="L30" s="3">
        <v>615778434.81</v>
      </c>
      <c r="M30" s="3">
        <v>80758866.84</v>
      </c>
      <c r="N30" s="3">
        <v>8175600</v>
      </c>
      <c r="O30" s="3"/>
      <c r="P30" s="3"/>
      <c r="Q30" s="3">
        <f t="shared" si="14"/>
        <v>154591219.75</v>
      </c>
      <c r="R30" s="3">
        <v>143069046.83</v>
      </c>
      <c r="S30" s="3">
        <v>11522172.92</v>
      </c>
      <c r="T30" s="3">
        <v>21795.58</v>
      </c>
      <c r="U30" s="3">
        <v>28088412.38</v>
      </c>
      <c r="V30" s="3">
        <f t="shared" si="9"/>
        <v>234705891.98</v>
      </c>
      <c r="W30" s="3">
        <f t="shared" si="15"/>
        <v>97891925.97999999</v>
      </c>
      <c r="X30" s="3">
        <v>26330727.54</v>
      </c>
      <c r="Y30" s="3">
        <v>0</v>
      </c>
      <c r="Z30" s="3">
        <v>71561198.44</v>
      </c>
      <c r="AA30" s="3"/>
      <c r="AB30" s="3">
        <v>136813966</v>
      </c>
      <c r="AC30" s="3">
        <v>23419797.69</v>
      </c>
      <c r="AD30" s="3"/>
      <c r="AE30" s="3"/>
      <c r="AF30" s="3"/>
      <c r="AG30" s="3"/>
      <c r="AH30" s="21"/>
      <c r="AI30" s="34"/>
    </row>
    <row r="31" spans="1:35" ht="12.75">
      <c r="A31" s="29" t="s">
        <v>110</v>
      </c>
      <c r="B31" s="30" t="s">
        <v>111</v>
      </c>
      <c r="C31" s="3">
        <f t="shared" si="11"/>
        <v>6117348264.7</v>
      </c>
      <c r="D31" s="3">
        <f t="shared" si="12"/>
        <v>4853651830.92</v>
      </c>
      <c r="E31" s="3">
        <v>4421874283.69</v>
      </c>
      <c r="F31" s="3">
        <v>26399997.5</v>
      </c>
      <c r="G31" s="3">
        <v>20300040</v>
      </c>
      <c r="H31" s="3">
        <v>385077509.73</v>
      </c>
      <c r="I31" s="3">
        <f t="shared" si="13"/>
        <v>847109737.3</v>
      </c>
      <c r="J31" s="27">
        <v>0</v>
      </c>
      <c r="K31" s="28"/>
      <c r="L31" s="3">
        <v>678935862.42</v>
      </c>
      <c r="M31" s="3">
        <v>159159474.88</v>
      </c>
      <c r="N31" s="3">
        <v>9014400</v>
      </c>
      <c r="O31" s="3"/>
      <c r="P31" s="3"/>
      <c r="Q31" s="3">
        <f t="shared" si="14"/>
        <v>157742795.22</v>
      </c>
      <c r="R31" s="3">
        <v>157742795.22</v>
      </c>
      <c r="S31" s="3">
        <v>0</v>
      </c>
      <c r="T31" s="3">
        <v>21207.12</v>
      </c>
      <c r="U31" s="3">
        <v>0</v>
      </c>
      <c r="V31" s="3">
        <f t="shared" si="9"/>
        <v>233000672.01999998</v>
      </c>
      <c r="W31" s="3">
        <f t="shared" si="15"/>
        <v>96186706.02</v>
      </c>
      <c r="X31" s="3">
        <v>29031532.99</v>
      </c>
      <c r="Y31" s="3">
        <v>0</v>
      </c>
      <c r="Z31" s="3">
        <v>67155173.03</v>
      </c>
      <c r="AA31" s="3"/>
      <c r="AB31" s="3">
        <v>136813966</v>
      </c>
      <c r="AC31" s="3">
        <v>25822022.12</v>
      </c>
      <c r="AD31" s="3"/>
      <c r="AE31" s="3"/>
      <c r="AF31" s="3"/>
      <c r="AG31" s="3"/>
      <c r="AH31" s="21"/>
      <c r="AI31" s="34"/>
    </row>
    <row r="32" spans="1:35" ht="12.75">
      <c r="A32" s="29" t="s">
        <v>112</v>
      </c>
      <c r="B32" s="30" t="s">
        <v>113</v>
      </c>
      <c r="C32" s="3">
        <f t="shared" si="11"/>
        <v>12637941429.95</v>
      </c>
      <c r="D32" s="3">
        <f t="shared" si="12"/>
        <v>9769077370.289999</v>
      </c>
      <c r="E32" s="3">
        <v>8445978748.69</v>
      </c>
      <c r="F32" s="3">
        <v>26399997.5</v>
      </c>
      <c r="G32" s="3">
        <v>61700040</v>
      </c>
      <c r="H32" s="3">
        <v>1234998584.1</v>
      </c>
      <c r="I32" s="3">
        <f t="shared" si="13"/>
        <v>2029830459.77</v>
      </c>
      <c r="J32" s="27">
        <v>0</v>
      </c>
      <c r="K32" s="28"/>
      <c r="L32" s="3">
        <v>1367338854.63</v>
      </c>
      <c r="M32" s="3">
        <v>644336805.14</v>
      </c>
      <c r="N32" s="3">
        <v>18154800</v>
      </c>
      <c r="O32" s="3"/>
      <c r="P32" s="3"/>
      <c r="Q32" s="3">
        <f t="shared" si="14"/>
        <v>317686652.7</v>
      </c>
      <c r="R32" s="3">
        <v>317686652.7</v>
      </c>
      <c r="S32" s="3">
        <v>0</v>
      </c>
      <c r="T32" s="3">
        <v>45039.67</v>
      </c>
      <c r="U32" s="3">
        <v>0</v>
      </c>
      <c r="V32" s="3">
        <f t="shared" si="9"/>
        <v>469297403.59000003</v>
      </c>
      <c r="W32" s="3">
        <f t="shared" si="15"/>
        <v>195669471.59</v>
      </c>
      <c r="X32" s="3">
        <v>58468328.49</v>
      </c>
      <c r="Y32" s="3">
        <v>0</v>
      </c>
      <c r="Z32" s="3">
        <v>137201143.1</v>
      </c>
      <c r="AA32" s="3"/>
      <c r="AB32" s="3">
        <v>273627932</v>
      </c>
      <c r="AC32" s="3">
        <v>52004503.93</v>
      </c>
      <c r="AD32" s="3"/>
      <c r="AE32" s="3"/>
      <c r="AF32" s="3"/>
      <c r="AG32" s="3"/>
      <c r="AH32" s="21"/>
      <c r="AI32" s="34"/>
    </row>
    <row r="33" spans="1:35" ht="12.75">
      <c r="A33" s="29" t="s">
        <v>114</v>
      </c>
      <c r="B33" s="30" t="s">
        <v>115</v>
      </c>
      <c r="C33" s="3">
        <f t="shared" si="11"/>
        <v>10360501596.4</v>
      </c>
      <c r="D33" s="3">
        <f t="shared" si="12"/>
        <v>7729264931.65</v>
      </c>
      <c r="E33" s="3">
        <v>6634556786.48</v>
      </c>
      <c r="F33" s="3">
        <v>26399997.5</v>
      </c>
      <c r="G33" s="3">
        <v>34099980</v>
      </c>
      <c r="H33" s="3">
        <v>1034208167.67</v>
      </c>
      <c r="I33" s="3">
        <f t="shared" si="13"/>
        <v>1797120585.99</v>
      </c>
      <c r="J33" s="27">
        <v>0</v>
      </c>
      <c r="K33" s="28"/>
      <c r="L33" s="3">
        <v>1083117461.74</v>
      </c>
      <c r="M33" s="3">
        <v>699621124.25</v>
      </c>
      <c r="N33" s="3">
        <v>14382000</v>
      </c>
      <c r="O33" s="3"/>
      <c r="P33" s="3"/>
      <c r="Q33" s="3">
        <f t="shared" si="14"/>
        <v>270327936.85</v>
      </c>
      <c r="R33" s="3">
        <v>251654784.93</v>
      </c>
      <c r="S33" s="3">
        <v>18673151.92</v>
      </c>
      <c r="T33" s="3">
        <v>33564.74</v>
      </c>
      <c r="U33" s="3">
        <v>45520857.49</v>
      </c>
      <c r="V33" s="3">
        <f t="shared" si="9"/>
        <v>477039225.69000006</v>
      </c>
      <c r="W33" s="3">
        <f t="shared" si="15"/>
        <v>155526405.59</v>
      </c>
      <c r="X33" s="3">
        <v>46314704</v>
      </c>
      <c r="Y33" s="3">
        <v>0</v>
      </c>
      <c r="Z33" s="3">
        <v>109211701.59</v>
      </c>
      <c r="AA33" s="3"/>
      <c r="AB33" s="3">
        <v>321512820.1</v>
      </c>
      <c r="AC33" s="3">
        <v>41194493.99</v>
      </c>
      <c r="AD33" s="3"/>
      <c r="AE33" s="3"/>
      <c r="AF33" s="3"/>
      <c r="AG33" s="3"/>
      <c r="AH33" s="21"/>
      <c r="AI33" s="34"/>
    </row>
    <row r="34" spans="1:35" ht="12.75">
      <c r="A34" s="29" t="s">
        <v>116</v>
      </c>
      <c r="B34" s="30" t="s">
        <v>117</v>
      </c>
      <c r="C34" s="3">
        <f t="shared" si="11"/>
        <v>605383584.4</v>
      </c>
      <c r="D34" s="3">
        <f t="shared" si="12"/>
        <v>586148786.15</v>
      </c>
      <c r="E34" s="3">
        <v>520927386.89</v>
      </c>
      <c r="F34" s="3">
        <v>0</v>
      </c>
      <c r="G34" s="3">
        <v>0</v>
      </c>
      <c r="H34" s="3">
        <v>65221399.26</v>
      </c>
      <c r="I34" s="3">
        <f t="shared" si="13"/>
        <v>0</v>
      </c>
      <c r="J34" s="27">
        <v>0</v>
      </c>
      <c r="K34" s="28"/>
      <c r="L34" s="3">
        <v>0</v>
      </c>
      <c r="M34" s="3">
        <v>0</v>
      </c>
      <c r="N34" s="3">
        <v>0</v>
      </c>
      <c r="O34" s="3"/>
      <c r="P34" s="3"/>
      <c r="Q34" s="3">
        <f t="shared" si="14"/>
        <v>19234798.25</v>
      </c>
      <c r="R34" s="3">
        <v>19234798.25</v>
      </c>
      <c r="S34" s="3">
        <v>0</v>
      </c>
      <c r="T34" s="3">
        <v>0</v>
      </c>
      <c r="U34" s="3">
        <v>0</v>
      </c>
      <c r="V34" s="3">
        <f t="shared" si="9"/>
        <v>0</v>
      </c>
      <c r="W34" s="3">
        <f t="shared" si="15"/>
        <v>0</v>
      </c>
      <c r="X34" s="3">
        <v>0</v>
      </c>
      <c r="Y34" s="3">
        <v>0</v>
      </c>
      <c r="Z34" s="3">
        <v>0</v>
      </c>
      <c r="AA34" s="3"/>
      <c r="AB34" s="3">
        <v>0</v>
      </c>
      <c r="AC34" s="3">
        <v>0</v>
      </c>
      <c r="AD34" s="3"/>
      <c r="AE34" s="3"/>
      <c r="AF34" s="3"/>
      <c r="AG34" s="3"/>
      <c r="AH34" s="21"/>
      <c r="AI34" s="34"/>
    </row>
    <row r="35" spans="1:35" ht="12.75">
      <c r="A35" s="29" t="s">
        <v>118</v>
      </c>
      <c r="B35" s="30" t="s">
        <v>119</v>
      </c>
      <c r="C35" s="3">
        <f t="shared" si="11"/>
        <v>4847826971.510001</v>
      </c>
      <c r="D35" s="3">
        <f t="shared" si="12"/>
        <v>3490519017.45</v>
      </c>
      <c r="E35" s="3">
        <v>3060000114.33</v>
      </c>
      <c r="F35" s="3">
        <v>29999998.44</v>
      </c>
      <c r="G35" s="3">
        <v>17400060</v>
      </c>
      <c r="H35" s="3">
        <v>383118844.68</v>
      </c>
      <c r="I35" s="3">
        <f t="shared" si="13"/>
        <v>791248970.44</v>
      </c>
      <c r="J35" s="27">
        <v>0</v>
      </c>
      <c r="K35" s="28"/>
      <c r="L35" s="3">
        <v>569091219.33</v>
      </c>
      <c r="M35" s="3">
        <v>214601351.11</v>
      </c>
      <c r="N35" s="3">
        <v>7556400</v>
      </c>
      <c r="O35" s="3"/>
      <c r="P35" s="3"/>
      <c r="Q35" s="3">
        <f t="shared" si="14"/>
        <v>120691121.16000001</v>
      </c>
      <c r="R35" s="3">
        <v>112987862.62</v>
      </c>
      <c r="S35" s="3">
        <v>7703258.54</v>
      </c>
      <c r="T35" s="3">
        <v>29705.81</v>
      </c>
      <c r="U35" s="3">
        <v>18778775.85</v>
      </c>
      <c r="V35" s="3">
        <f t="shared" si="9"/>
        <v>404915414.28999996</v>
      </c>
      <c r="W35" s="3">
        <f t="shared" si="15"/>
        <v>110765387.39</v>
      </c>
      <c r="X35" s="3">
        <v>24334172</v>
      </c>
      <c r="Y35" s="3">
        <v>0</v>
      </c>
      <c r="Z35" s="3">
        <v>86431215.39</v>
      </c>
      <c r="AA35" s="3"/>
      <c r="AB35" s="3">
        <v>294150026.9</v>
      </c>
      <c r="AC35" s="3">
        <v>21643966.51</v>
      </c>
      <c r="AD35" s="3"/>
      <c r="AE35" s="3"/>
      <c r="AF35" s="3"/>
      <c r="AG35" s="3"/>
      <c r="AH35" s="21"/>
      <c r="AI35" s="35"/>
    </row>
    <row r="36" spans="1:35" ht="12.75">
      <c r="A36" s="29" t="s">
        <v>120</v>
      </c>
      <c r="B36" s="30" t="s">
        <v>121</v>
      </c>
      <c r="C36" s="3">
        <f t="shared" si="11"/>
        <v>7641439043.799999</v>
      </c>
      <c r="D36" s="3">
        <f t="shared" si="12"/>
        <v>5902373791.82</v>
      </c>
      <c r="E36" s="3">
        <v>5365424711.81</v>
      </c>
      <c r="F36" s="3">
        <v>29999998.44</v>
      </c>
      <c r="G36" s="3">
        <v>14599980</v>
      </c>
      <c r="H36" s="3">
        <v>492349101.57</v>
      </c>
      <c r="I36" s="3">
        <f t="shared" si="13"/>
        <v>1099267869.8700001</v>
      </c>
      <c r="J36" s="27">
        <v>0</v>
      </c>
      <c r="K36" s="28"/>
      <c r="L36" s="3">
        <v>827349332.95</v>
      </c>
      <c r="M36" s="3">
        <v>260933736.92</v>
      </c>
      <c r="N36" s="3">
        <v>10984800</v>
      </c>
      <c r="O36" s="3"/>
      <c r="P36" s="3"/>
      <c r="Q36" s="3">
        <f t="shared" si="14"/>
        <v>192226103.94</v>
      </c>
      <c r="R36" s="3">
        <v>192226103.94</v>
      </c>
      <c r="S36" s="3">
        <v>0</v>
      </c>
      <c r="T36" s="3">
        <v>34424.79</v>
      </c>
      <c r="U36" s="3">
        <v>0</v>
      </c>
      <c r="V36" s="3">
        <f t="shared" si="9"/>
        <v>416069729.88</v>
      </c>
      <c r="W36" s="3">
        <f t="shared" si="15"/>
        <v>108238306.38</v>
      </c>
      <c r="X36" s="3">
        <v>35378284.07</v>
      </c>
      <c r="Y36" s="3">
        <v>0</v>
      </c>
      <c r="Z36" s="3">
        <v>72860022.31</v>
      </c>
      <c r="AA36" s="3"/>
      <c r="AB36" s="3">
        <v>307831423.5</v>
      </c>
      <c r="AC36" s="3">
        <v>31467123.5</v>
      </c>
      <c r="AD36" s="3"/>
      <c r="AE36" s="3"/>
      <c r="AF36" s="3"/>
      <c r="AG36" s="3"/>
      <c r="AH36" s="21"/>
      <c r="AI36" s="34"/>
    </row>
    <row r="37" spans="1:35" ht="12.75">
      <c r="A37" s="29" t="s">
        <v>122</v>
      </c>
      <c r="B37" s="30" t="s">
        <v>123</v>
      </c>
      <c r="C37" s="3">
        <f t="shared" si="11"/>
        <v>11929963408.439999</v>
      </c>
      <c r="D37" s="3">
        <f t="shared" si="12"/>
        <v>8968250275.099998</v>
      </c>
      <c r="E37" s="3">
        <v>7844988252.41</v>
      </c>
      <c r="F37" s="3">
        <v>29999998.44</v>
      </c>
      <c r="G37" s="3">
        <v>39799980</v>
      </c>
      <c r="H37" s="3">
        <v>1053462044.25</v>
      </c>
      <c r="I37" s="3">
        <f t="shared" si="13"/>
        <v>2186324379.07</v>
      </c>
      <c r="J37" s="27">
        <v>0</v>
      </c>
      <c r="K37" s="28"/>
      <c r="L37" s="3">
        <v>1256819840.65</v>
      </c>
      <c r="M37" s="3">
        <v>912817338.42</v>
      </c>
      <c r="N37" s="3">
        <v>16687200</v>
      </c>
      <c r="O37" s="3"/>
      <c r="P37" s="3"/>
      <c r="Q37" s="3">
        <f t="shared" si="14"/>
        <v>292007593.01</v>
      </c>
      <c r="R37" s="3">
        <v>292007593.01</v>
      </c>
      <c r="S37" s="3">
        <v>0</v>
      </c>
      <c r="T37" s="3">
        <v>45673.39</v>
      </c>
      <c r="U37" s="3">
        <v>0</v>
      </c>
      <c r="V37" s="3">
        <f t="shared" si="9"/>
        <v>435534246.52</v>
      </c>
      <c r="W37" s="3">
        <f t="shared" si="15"/>
        <v>161906314.51999998</v>
      </c>
      <c r="X37" s="3">
        <v>53742627.47</v>
      </c>
      <c r="Y37" s="3">
        <v>0</v>
      </c>
      <c r="Z37" s="3">
        <v>108163687.05</v>
      </c>
      <c r="AA37" s="3"/>
      <c r="AB37" s="3">
        <v>273627932</v>
      </c>
      <c r="AC37" s="3">
        <v>47801241.35</v>
      </c>
      <c r="AD37" s="3"/>
      <c r="AE37" s="3"/>
      <c r="AF37" s="3"/>
      <c r="AG37" s="3"/>
      <c r="AH37" s="21"/>
      <c r="AI37" s="34"/>
    </row>
    <row r="38" spans="1:35" ht="12.75">
      <c r="A38" s="29" t="s">
        <v>124</v>
      </c>
      <c r="B38" s="30" t="s">
        <v>125</v>
      </c>
      <c r="C38" s="3">
        <f t="shared" si="11"/>
        <v>10010228119.910002</v>
      </c>
      <c r="D38" s="3">
        <f t="shared" si="12"/>
        <v>7904128294.2</v>
      </c>
      <c r="E38" s="3">
        <v>7261760350.54</v>
      </c>
      <c r="F38" s="3">
        <v>26399997.5</v>
      </c>
      <c r="G38" s="3">
        <v>30100020</v>
      </c>
      <c r="H38" s="3">
        <v>585867926.16</v>
      </c>
      <c r="I38" s="3">
        <f t="shared" si="13"/>
        <v>1413584768.47</v>
      </c>
      <c r="J38" s="27">
        <v>0</v>
      </c>
      <c r="K38" s="28"/>
      <c r="L38" s="3">
        <v>1108380432.79</v>
      </c>
      <c r="M38" s="3">
        <v>290487535.68</v>
      </c>
      <c r="N38" s="3">
        <v>14716800</v>
      </c>
      <c r="O38" s="3"/>
      <c r="P38" s="3"/>
      <c r="Q38" s="3">
        <f t="shared" si="14"/>
        <v>257524284.29</v>
      </c>
      <c r="R38" s="3">
        <v>257524284.29</v>
      </c>
      <c r="S38" s="3">
        <v>0</v>
      </c>
      <c r="T38" s="3">
        <v>25812.94</v>
      </c>
      <c r="U38" s="3">
        <v>0</v>
      </c>
      <c r="V38" s="3">
        <f t="shared" si="9"/>
        <v>392808820.03999996</v>
      </c>
      <c r="W38" s="3">
        <f t="shared" si="15"/>
        <v>143123332.09</v>
      </c>
      <c r="X38" s="3">
        <v>47395876.37</v>
      </c>
      <c r="Y38" s="3">
        <v>0</v>
      </c>
      <c r="Z38" s="3">
        <v>95727455.72</v>
      </c>
      <c r="AA38" s="3"/>
      <c r="AB38" s="3">
        <v>249685487.95</v>
      </c>
      <c r="AC38" s="3">
        <v>42156139.97</v>
      </c>
      <c r="AD38" s="3"/>
      <c r="AE38" s="3"/>
      <c r="AF38" s="3"/>
      <c r="AG38" s="3"/>
      <c r="AH38" s="21"/>
      <c r="AI38" s="34"/>
    </row>
    <row r="39" spans="1:35" ht="12.75">
      <c r="A39" s="29" t="s">
        <v>126</v>
      </c>
      <c r="B39" s="30" t="s">
        <v>127</v>
      </c>
      <c r="C39" s="3">
        <f t="shared" si="11"/>
        <v>6819778151.929999</v>
      </c>
      <c r="D39" s="3">
        <f t="shared" si="12"/>
        <v>5344125867.92</v>
      </c>
      <c r="E39" s="3">
        <v>4927501187.94</v>
      </c>
      <c r="F39" s="3">
        <v>26399997.5</v>
      </c>
      <c r="G39" s="3">
        <v>18899940</v>
      </c>
      <c r="H39" s="3">
        <v>371324742.48</v>
      </c>
      <c r="I39" s="3">
        <f t="shared" si="13"/>
        <v>911794866.15</v>
      </c>
      <c r="J39" s="27">
        <v>0</v>
      </c>
      <c r="K39" s="28"/>
      <c r="L39" s="3">
        <v>748396064.11</v>
      </c>
      <c r="M39" s="3">
        <v>153461602.04</v>
      </c>
      <c r="N39" s="3">
        <v>9937200</v>
      </c>
      <c r="O39" s="3"/>
      <c r="P39" s="3"/>
      <c r="Q39" s="3">
        <f t="shared" si="14"/>
        <v>173883918.45</v>
      </c>
      <c r="R39" s="3">
        <v>173883918.45</v>
      </c>
      <c r="S39" s="3">
        <v>0</v>
      </c>
      <c r="T39" s="3">
        <v>21354.24</v>
      </c>
      <c r="U39" s="3">
        <v>0</v>
      </c>
      <c r="V39" s="3">
        <f t="shared" si="9"/>
        <v>361488432.39</v>
      </c>
      <c r="W39" s="3">
        <f t="shared" si="15"/>
        <v>111802944.44000001</v>
      </c>
      <c r="X39" s="3">
        <v>32001568.76</v>
      </c>
      <c r="Y39" s="3">
        <v>0</v>
      </c>
      <c r="Z39" s="3">
        <v>79801375.68</v>
      </c>
      <c r="AA39" s="3"/>
      <c r="AB39" s="3">
        <v>249685487.95</v>
      </c>
      <c r="AC39" s="3">
        <v>28463712.78</v>
      </c>
      <c r="AD39" s="3"/>
      <c r="AE39" s="3"/>
      <c r="AF39" s="3"/>
      <c r="AG39" s="3"/>
      <c r="AH39" s="21"/>
      <c r="AI39" s="34"/>
    </row>
    <row r="40" spans="1:35" ht="12.75">
      <c r="A40" s="29" t="s">
        <v>128</v>
      </c>
      <c r="B40" s="30" t="s">
        <v>129</v>
      </c>
      <c r="C40" s="3">
        <f t="shared" si="11"/>
        <v>605383584.4</v>
      </c>
      <c r="D40" s="3">
        <f t="shared" si="12"/>
        <v>586148786.15</v>
      </c>
      <c r="E40" s="3">
        <v>551897610.53</v>
      </c>
      <c r="F40" s="3">
        <v>0</v>
      </c>
      <c r="G40" s="3">
        <v>0</v>
      </c>
      <c r="H40" s="3">
        <v>34251175.62</v>
      </c>
      <c r="I40" s="3">
        <f t="shared" si="13"/>
        <v>0</v>
      </c>
      <c r="J40" s="27">
        <v>0</v>
      </c>
      <c r="K40" s="28"/>
      <c r="L40" s="3">
        <v>0</v>
      </c>
      <c r="M40" s="3">
        <v>0</v>
      </c>
      <c r="N40" s="3">
        <v>0</v>
      </c>
      <c r="O40" s="3"/>
      <c r="P40" s="3"/>
      <c r="Q40" s="3">
        <f t="shared" si="14"/>
        <v>19234798.25</v>
      </c>
      <c r="R40" s="3">
        <v>19234798.25</v>
      </c>
      <c r="S40" s="3">
        <v>0</v>
      </c>
      <c r="T40" s="3">
        <v>0</v>
      </c>
      <c r="U40" s="3">
        <v>0</v>
      </c>
      <c r="V40" s="3">
        <f t="shared" si="9"/>
        <v>0</v>
      </c>
      <c r="W40" s="3">
        <f t="shared" si="15"/>
        <v>0</v>
      </c>
      <c r="X40" s="3">
        <v>0</v>
      </c>
      <c r="Y40" s="3">
        <v>0</v>
      </c>
      <c r="Z40" s="3">
        <v>0</v>
      </c>
      <c r="AA40" s="3"/>
      <c r="AB40" s="3">
        <v>0</v>
      </c>
      <c r="AC40" s="3">
        <v>0</v>
      </c>
      <c r="AD40" s="3"/>
      <c r="AE40" s="3"/>
      <c r="AF40" s="3"/>
      <c r="AG40" s="3"/>
      <c r="AH40" s="21"/>
      <c r="AI40" s="34"/>
    </row>
    <row r="41" spans="1:35" ht="12.75">
      <c r="A41" s="29" t="s">
        <v>130</v>
      </c>
      <c r="B41" s="30" t="s">
        <v>131</v>
      </c>
      <c r="C41" s="3">
        <f t="shared" si="11"/>
        <v>4190198165.89</v>
      </c>
      <c r="D41" s="3">
        <f t="shared" si="12"/>
        <v>3129892332.05</v>
      </c>
      <c r="E41" s="3">
        <v>2905100305.86</v>
      </c>
      <c r="F41" s="3">
        <v>35999998.13</v>
      </c>
      <c r="G41" s="3">
        <v>8500020</v>
      </c>
      <c r="H41" s="3">
        <v>180292008.06</v>
      </c>
      <c r="I41" s="3">
        <f t="shared" si="13"/>
        <v>581350998.69</v>
      </c>
      <c r="J41" s="27">
        <v>0</v>
      </c>
      <c r="K41" s="28"/>
      <c r="L41" s="3">
        <v>518565277.25</v>
      </c>
      <c r="M41" s="3">
        <v>55900121.44</v>
      </c>
      <c r="N41" s="3">
        <v>6885600</v>
      </c>
      <c r="O41" s="3"/>
      <c r="P41" s="3"/>
      <c r="Q41" s="3">
        <f t="shared" si="14"/>
        <v>112137603.72999999</v>
      </c>
      <c r="R41" s="3">
        <v>101248863.91</v>
      </c>
      <c r="S41" s="3">
        <v>10888739.82</v>
      </c>
      <c r="T41" s="3">
        <v>21376.87</v>
      </c>
      <c r="U41" s="3">
        <v>26544247.89</v>
      </c>
      <c r="V41" s="3">
        <f t="shared" si="9"/>
        <v>320528411.41999996</v>
      </c>
      <c r="W41" s="3">
        <f t="shared" si="15"/>
        <v>101626065.82</v>
      </c>
      <c r="X41" s="3">
        <v>22174661.25</v>
      </c>
      <c r="Y41" s="3">
        <v>0</v>
      </c>
      <c r="Z41" s="3">
        <v>79451404.57</v>
      </c>
      <c r="AA41" s="3"/>
      <c r="AB41" s="3">
        <v>218902345.6</v>
      </c>
      <c r="AC41" s="3">
        <v>19723195.24</v>
      </c>
      <c r="AD41" s="3"/>
      <c r="AE41" s="3"/>
      <c r="AF41" s="3"/>
      <c r="AG41" s="3"/>
      <c r="AH41" s="21"/>
      <c r="AI41" s="34"/>
    </row>
    <row r="42" spans="1:35" ht="12.75">
      <c r="A42" s="29" t="s">
        <v>132</v>
      </c>
      <c r="B42" s="30" t="s">
        <v>133</v>
      </c>
      <c r="C42" s="3">
        <f t="shared" si="11"/>
        <v>26946766573.78</v>
      </c>
      <c r="D42" s="3">
        <f t="shared" si="12"/>
        <v>20889634415.01</v>
      </c>
      <c r="E42" s="3">
        <v>18927278905.06</v>
      </c>
      <c r="F42" s="3">
        <v>5999999.69</v>
      </c>
      <c r="G42" s="3">
        <v>135489000</v>
      </c>
      <c r="H42" s="3">
        <v>1820866510.26</v>
      </c>
      <c r="I42" s="3">
        <f t="shared" si="13"/>
        <v>4141000951.62</v>
      </c>
      <c r="J42" s="27">
        <v>0</v>
      </c>
      <c r="K42" s="28"/>
      <c r="L42" s="3">
        <v>2930426828.81</v>
      </c>
      <c r="M42" s="3">
        <v>1171664122.81</v>
      </c>
      <c r="N42" s="3">
        <v>38910000</v>
      </c>
      <c r="O42" s="3"/>
      <c r="P42" s="3"/>
      <c r="Q42" s="3">
        <f t="shared" si="14"/>
        <v>792335468.56</v>
      </c>
      <c r="R42" s="3">
        <v>680861925.41</v>
      </c>
      <c r="S42" s="3">
        <v>111473543.15</v>
      </c>
      <c r="T42" s="3">
        <v>86650.44</v>
      </c>
      <c r="U42" s="3">
        <v>271746906.67</v>
      </c>
      <c r="V42" s="3">
        <f t="shared" si="9"/>
        <v>740507034.0799999</v>
      </c>
      <c r="W42" s="3">
        <f t="shared" si="15"/>
        <v>354007580.13</v>
      </c>
      <c r="X42" s="3">
        <v>125308303.63</v>
      </c>
      <c r="Y42" s="3">
        <v>30000000</v>
      </c>
      <c r="Z42" s="3">
        <v>198699276.5</v>
      </c>
      <c r="AA42" s="3"/>
      <c r="AB42" s="3">
        <v>386499453.95</v>
      </c>
      <c r="AC42" s="3">
        <v>111455147.4</v>
      </c>
      <c r="AD42" s="3"/>
      <c r="AE42" s="3"/>
      <c r="AF42" s="3"/>
      <c r="AG42" s="3"/>
      <c r="AH42" s="21"/>
      <c r="AI42" s="34"/>
    </row>
    <row r="43" spans="1:35" ht="12.75">
      <c r="A43" s="29" t="s">
        <v>134</v>
      </c>
      <c r="B43" s="30" t="s">
        <v>135</v>
      </c>
      <c r="C43" s="3">
        <f t="shared" si="11"/>
        <v>12530571142.130001</v>
      </c>
      <c r="D43" s="3">
        <f t="shared" si="12"/>
        <v>9649545689.02</v>
      </c>
      <c r="E43" s="3">
        <v>8631602451.86</v>
      </c>
      <c r="F43" s="3">
        <v>26399997.5</v>
      </c>
      <c r="G43" s="3">
        <v>31600020</v>
      </c>
      <c r="H43" s="3">
        <v>959943219.66</v>
      </c>
      <c r="I43" s="3">
        <f t="shared" si="13"/>
        <v>2045808593.8</v>
      </c>
      <c r="J43" s="27">
        <v>0</v>
      </c>
      <c r="K43" s="28"/>
      <c r="L43" s="3">
        <v>1354707369.11</v>
      </c>
      <c r="M43" s="3">
        <v>673113320.69</v>
      </c>
      <c r="N43" s="3">
        <v>17987904</v>
      </c>
      <c r="O43" s="3"/>
      <c r="P43" s="3"/>
      <c r="Q43" s="3">
        <f t="shared" si="14"/>
        <v>314751903.02</v>
      </c>
      <c r="R43" s="3">
        <v>314751903.02</v>
      </c>
      <c r="S43" s="3">
        <v>0</v>
      </c>
      <c r="T43" s="3">
        <v>43036.65</v>
      </c>
      <c r="U43" s="3">
        <v>0</v>
      </c>
      <c r="V43" s="3">
        <f t="shared" si="9"/>
        <v>468897608.52</v>
      </c>
      <c r="W43" s="3">
        <f t="shared" si="15"/>
        <v>174747581.62</v>
      </c>
      <c r="X43" s="3">
        <v>57928450.79</v>
      </c>
      <c r="Y43" s="3">
        <v>0</v>
      </c>
      <c r="Z43" s="3">
        <v>116819130.83</v>
      </c>
      <c r="AA43" s="3"/>
      <c r="AB43" s="3">
        <v>294150026.9</v>
      </c>
      <c r="AC43" s="3">
        <v>51524311.12</v>
      </c>
      <c r="AD43" s="3"/>
      <c r="AE43" s="3"/>
      <c r="AF43" s="3"/>
      <c r="AG43" s="3"/>
      <c r="AH43" s="21"/>
      <c r="AI43" s="36"/>
    </row>
    <row r="44" spans="1:35" ht="12.75">
      <c r="A44" s="29" t="s">
        <v>136</v>
      </c>
      <c r="B44" s="30" t="s">
        <v>137</v>
      </c>
      <c r="C44" s="3">
        <f t="shared" si="11"/>
        <v>3721521178.23</v>
      </c>
      <c r="D44" s="3">
        <f t="shared" si="12"/>
        <v>2914970091.03</v>
      </c>
      <c r="E44" s="3">
        <v>2745945733.81</v>
      </c>
      <c r="F44" s="3">
        <v>35999998.13</v>
      </c>
      <c r="G44" s="3">
        <v>12000000</v>
      </c>
      <c r="H44" s="3">
        <v>121024359.09</v>
      </c>
      <c r="I44" s="3">
        <f t="shared" si="13"/>
        <v>449014308.16</v>
      </c>
      <c r="J44" s="27">
        <v>0</v>
      </c>
      <c r="K44" s="28"/>
      <c r="L44" s="3">
        <v>404415035.41</v>
      </c>
      <c r="M44" s="3">
        <v>39229272.75</v>
      </c>
      <c r="N44" s="3">
        <v>5370000</v>
      </c>
      <c r="O44" s="3"/>
      <c r="P44" s="3"/>
      <c r="Q44" s="3">
        <f t="shared" si="14"/>
        <v>94925089.73</v>
      </c>
      <c r="R44" s="3">
        <v>93959237.79</v>
      </c>
      <c r="S44" s="3">
        <v>965851.94</v>
      </c>
      <c r="T44" s="3">
        <v>10202.26</v>
      </c>
      <c r="U44" s="3">
        <v>2354525.31</v>
      </c>
      <c r="V44" s="3">
        <f t="shared" si="9"/>
        <v>244865667.43</v>
      </c>
      <c r="W44" s="3">
        <f t="shared" si="15"/>
        <v>63587162.480000004</v>
      </c>
      <c r="X44" s="3">
        <v>17293090.03</v>
      </c>
      <c r="Y44" s="3">
        <v>0</v>
      </c>
      <c r="Z44" s="3">
        <v>46294072.45</v>
      </c>
      <c r="AA44" s="3"/>
      <c r="AB44" s="3">
        <v>181278504.95</v>
      </c>
      <c r="AC44" s="3">
        <v>15381294.31</v>
      </c>
      <c r="AD44" s="3"/>
      <c r="AE44" s="3"/>
      <c r="AF44" s="3"/>
      <c r="AG44" s="3"/>
      <c r="AH44" s="21"/>
      <c r="AI44" s="36"/>
    </row>
    <row r="45" spans="1:35" ht="13.5" thickBot="1">
      <c r="A45" s="29" t="s">
        <v>138</v>
      </c>
      <c r="B45" s="30" t="s">
        <v>139</v>
      </c>
      <c r="C45" s="3">
        <f t="shared" si="11"/>
        <v>14431638178.13</v>
      </c>
      <c r="D45" s="3">
        <f t="shared" si="12"/>
        <v>11127010164.71</v>
      </c>
      <c r="E45" s="3">
        <v>9900579851.82</v>
      </c>
      <c r="F45" s="3">
        <v>26399997.5</v>
      </c>
      <c r="G45" s="3">
        <v>55800000</v>
      </c>
      <c r="H45" s="3">
        <v>1144230315.39</v>
      </c>
      <c r="I45" s="3">
        <f t="shared" si="13"/>
        <v>2431900889.73</v>
      </c>
      <c r="J45" s="27">
        <v>0</v>
      </c>
      <c r="K45" s="28"/>
      <c r="L45" s="3">
        <v>1559949555.81</v>
      </c>
      <c r="M45" s="3">
        <v>851238133.92</v>
      </c>
      <c r="N45" s="3">
        <v>20713200</v>
      </c>
      <c r="O45" s="3"/>
      <c r="P45" s="3"/>
      <c r="Q45" s="3">
        <f t="shared" si="14"/>
        <v>362441585.29</v>
      </c>
      <c r="R45" s="3">
        <v>362441585.29</v>
      </c>
      <c r="S45" s="3">
        <v>0</v>
      </c>
      <c r="T45" s="3">
        <v>39064.56</v>
      </c>
      <c r="U45" s="3">
        <v>0</v>
      </c>
      <c r="V45" s="3">
        <f t="shared" si="9"/>
        <v>450915563.49</v>
      </c>
      <c r="W45" s="3">
        <f t="shared" si="15"/>
        <v>163606234.89</v>
      </c>
      <c r="X45" s="3">
        <v>66705359.97</v>
      </c>
      <c r="Y45" s="3">
        <v>0</v>
      </c>
      <c r="Z45" s="3">
        <v>96900874.92</v>
      </c>
      <c r="AA45" s="3"/>
      <c r="AB45" s="3">
        <v>287309328.6</v>
      </c>
      <c r="AC45" s="3">
        <v>59330910.35</v>
      </c>
      <c r="AD45" s="3"/>
      <c r="AE45" s="3"/>
      <c r="AF45" s="3"/>
      <c r="AG45" s="3"/>
      <c r="AH45" s="21"/>
      <c r="AI45" s="36"/>
    </row>
    <row r="46" spans="1:35" ht="13.5" thickBot="1" thickTop="1">
      <c r="A46" s="23" t="s">
        <v>140</v>
      </c>
      <c r="B46" s="17" t="s">
        <v>141</v>
      </c>
      <c r="C46" s="18">
        <f>SUM(C47:C57)</f>
        <v>131394996.89</v>
      </c>
      <c r="D46" s="18">
        <f>SUM(D47:D57)</f>
        <v>0</v>
      </c>
      <c r="E46" s="18"/>
      <c r="F46" s="18"/>
      <c r="G46" s="18"/>
      <c r="H46" s="18"/>
      <c r="I46" s="18"/>
      <c r="J46" s="19"/>
      <c r="K46" s="24"/>
      <c r="L46" s="18"/>
      <c r="M46" s="18"/>
      <c r="N46" s="18"/>
      <c r="O46" s="18"/>
      <c r="P46" s="18"/>
      <c r="Q46" s="18">
        <f>SUM(Q47:Q57)</f>
        <v>38220992.29</v>
      </c>
      <c r="R46" s="18"/>
      <c r="S46" s="18">
        <f>SUM(S47:S57)</f>
        <v>38220992.29</v>
      </c>
      <c r="T46" s="18"/>
      <c r="U46" s="18">
        <f>SUM(U47:U57)</f>
        <v>93174004.60000001</v>
      </c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1"/>
      <c r="AI46" s="1"/>
    </row>
    <row r="47" spans="1:34" ht="12.75" thickTop="1">
      <c r="A47" s="29" t="s">
        <v>142</v>
      </c>
      <c r="B47" s="30" t="s">
        <v>143</v>
      </c>
      <c r="C47" s="3">
        <f aca="true" t="shared" si="16" ref="C47:C57">SUM(D47,I47,Q47,T47:V47,AC47:AG47)</f>
        <v>543894.79</v>
      </c>
      <c r="D47" s="3">
        <f aca="true" t="shared" si="17" ref="D47:D57">SUM(E47:H47)</f>
        <v>0</v>
      </c>
      <c r="E47" s="3"/>
      <c r="F47" s="3"/>
      <c r="G47" s="3"/>
      <c r="H47" s="3"/>
      <c r="I47" s="3"/>
      <c r="J47" s="27"/>
      <c r="K47" s="28"/>
      <c r="L47" s="3"/>
      <c r="M47" s="3"/>
      <c r="N47" s="3"/>
      <c r="O47" s="3"/>
      <c r="P47" s="3"/>
      <c r="Q47" s="3">
        <f aca="true" t="shared" si="18" ref="Q47:Q57">+R47+S47</f>
        <v>158211.49</v>
      </c>
      <c r="R47" s="3"/>
      <c r="S47" s="3">
        <v>158211.49</v>
      </c>
      <c r="T47" s="3"/>
      <c r="U47" s="3">
        <v>385683.3</v>
      </c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21"/>
    </row>
    <row r="48" spans="1:34" ht="12">
      <c r="A48" s="29" t="s">
        <v>144</v>
      </c>
      <c r="B48" s="30" t="s">
        <v>145</v>
      </c>
      <c r="C48" s="3">
        <f t="shared" si="16"/>
        <v>1817380.52</v>
      </c>
      <c r="D48" s="3">
        <f t="shared" si="17"/>
        <v>0</v>
      </c>
      <c r="E48" s="3"/>
      <c r="F48" s="3"/>
      <c r="G48" s="3"/>
      <c r="H48" s="3"/>
      <c r="I48" s="3"/>
      <c r="J48" s="27"/>
      <c r="K48" s="28"/>
      <c r="L48" s="3"/>
      <c r="M48" s="3"/>
      <c r="N48" s="3"/>
      <c r="O48" s="3"/>
      <c r="P48" s="3"/>
      <c r="Q48" s="3">
        <f t="shared" si="18"/>
        <v>528650.93</v>
      </c>
      <c r="R48" s="3"/>
      <c r="S48" s="3">
        <v>528650.93</v>
      </c>
      <c r="T48" s="3"/>
      <c r="U48" s="3">
        <v>1288729.59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21"/>
    </row>
    <row r="49" spans="1:34" ht="12">
      <c r="A49" s="29" t="s">
        <v>146</v>
      </c>
      <c r="B49" s="30" t="s">
        <v>147</v>
      </c>
      <c r="C49" s="3">
        <f t="shared" si="16"/>
        <v>1684705.25</v>
      </c>
      <c r="D49" s="3">
        <f t="shared" si="17"/>
        <v>0</v>
      </c>
      <c r="E49" s="3"/>
      <c r="F49" s="3"/>
      <c r="G49" s="3"/>
      <c r="H49" s="3"/>
      <c r="I49" s="3"/>
      <c r="J49" s="27"/>
      <c r="K49" s="28"/>
      <c r="L49" s="3"/>
      <c r="M49" s="3"/>
      <c r="N49" s="3"/>
      <c r="O49" s="3"/>
      <c r="P49" s="3"/>
      <c r="Q49" s="3">
        <f t="shared" si="18"/>
        <v>490057.52</v>
      </c>
      <c r="R49" s="3"/>
      <c r="S49" s="3">
        <v>490057.52</v>
      </c>
      <c r="T49" s="3"/>
      <c r="U49" s="3">
        <v>1194647.73</v>
      </c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21"/>
    </row>
    <row r="50" spans="1:34" ht="12">
      <c r="A50" s="29" t="s">
        <v>148</v>
      </c>
      <c r="B50" s="30" t="s">
        <v>149</v>
      </c>
      <c r="C50" s="3">
        <f t="shared" si="16"/>
        <v>2175529.92</v>
      </c>
      <c r="D50" s="3">
        <f t="shared" si="17"/>
        <v>0</v>
      </c>
      <c r="E50" s="3"/>
      <c r="F50" s="3"/>
      <c r="G50" s="3"/>
      <c r="H50" s="3"/>
      <c r="I50" s="3"/>
      <c r="J50" s="27"/>
      <c r="K50" s="28"/>
      <c r="L50" s="3"/>
      <c r="M50" s="3"/>
      <c r="N50" s="3"/>
      <c r="O50" s="3"/>
      <c r="P50" s="3"/>
      <c r="Q50" s="3">
        <f t="shared" si="18"/>
        <v>632831.65</v>
      </c>
      <c r="R50" s="3"/>
      <c r="S50" s="3">
        <v>632831.65</v>
      </c>
      <c r="T50" s="3"/>
      <c r="U50" s="3">
        <v>1542698.27</v>
      </c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21"/>
    </row>
    <row r="51" spans="1:34" ht="12">
      <c r="A51" s="29" t="s">
        <v>150</v>
      </c>
      <c r="B51" s="30" t="s">
        <v>151</v>
      </c>
      <c r="C51" s="3">
        <f t="shared" si="16"/>
        <v>4390887.04</v>
      </c>
      <c r="D51" s="3">
        <f t="shared" si="17"/>
        <v>0</v>
      </c>
      <c r="E51" s="3"/>
      <c r="F51" s="3"/>
      <c r="G51" s="3"/>
      <c r="H51" s="3"/>
      <c r="I51" s="3"/>
      <c r="J51" s="27"/>
      <c r="K51" s="28"/>
      <c r="L51" s="3"/>
      <c r="M51" s="3"/>
      <c r="N51" s="3"/>
      <c r="O51" s="3"/>
      <c r="P51" s="3"/>
      <c r="Q51" s="3">
        <f t="shared" si="18"/>
        <v>1277248.48</v>
      </c>
      <c r="R51" s="3"/>
      <c r="S51" s="3">
        <v>1277248.48</v>
      </c>
      <c r="T51" s="3"/>
      <c r="U51" s="3">
        <v>3113638.56</v>
      </c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21"/>
    </row>
    <row r="52" spans="1:34" ht="12">
      <c r="A52" s="29" t="s">
        <v>152</v>
      </c>
      <c r="B52" s="30" t="s">
        <v>153</v>
      </c>
      <c r="C52" s="3">
        <f t="shared" si="16"/>
        <v>2387810.36</v>
      </c>
      <c r="D52" s="3">
        <f t="shared" si="17"/>
        <v>0</v>
      </c>
      <c r="E52" s="3"/>
      <c r="F52" s="3"/>
      <c r="G52" s="3"/>
      <c r="H52" s="3"/>
      <c r="I52" s="3"/>
      <c r="J52" s="27"/>
      <c r="K52" s="28"/>
      <c r="L52" s="3"/>
      <c r="M52" s="3"/>
      <c r="N52" s="3"/>
      <c r="O52" s="3"/>
      <c r="P52" s="3"/>
      <c r="Q52" s="3">
        <f t="shared" si="18"/>
        <v>694581.1</v>
      </c>
      <c r="R52" s="3"/>
      <c r="S52" s="3">
        <v>694581.1</v>
      </c>
      <c r="T52" s="3"/>
      <c r="U52" s="3">
        <v>1693229.26</v>
      </c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21"/>
    </row>
    <row r="53" spans="1:34" ht="12">
      <c r="A53" s="29" t="s">
        <v>154</v>
      </c>
      <c r="B53" s="30" t="s">
        <v>155</v>
      </c>
      <c r="C53" s="3">
        <f t="shared" si="16"/>
        <v>46057914.51</v>
      </c>
      <c r="D53" s="3">
        <f t="shared" si="17"/>
        <v>0</v>
      </c>
      <c r="E53" s="3"/>
      <c r="F53" s="3"/>
      <c r="G53" s="3"/>
      <c r="H53" s="3"/>
      <c r="I53" s="3"/>
      <c r="J53" s="27"/>
      <c r="K53" s="28"/>
      <c r="L53" s="3"/>
      <c r="M53" s="3"/>
      <c r="N53" s="3"/>
      <c r="O53" s="3"/>
      <c r="P53" s="3"/>
      <c r="Q53" s="3">
        <f t="shared" si="18"/>
        <v>13397612.06</v>
      </c>
      <c r="R53" s="3"/>
      <c r="S53" s="3">
        <v>13397612.06</v>
      </c>
      <c r="T53" s="3"/>
      <c r="U53" s="3">
        <v>32660302.45</v>
      </c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21"/>
    </row>
    <row r="54" spans="1:34" ht="12">
      <c r="A54" s="29" t="s">
        <v>156</v>
      </c>
      <c r="B54" s="30" t="s">
        <v>157</v>
      </c>
      <c r="C54" s="3">
        <f t="shared" si="16"/>
        <v>68264358.89</v>
      </c>
      <c r="D54" s="3">
        <f t="shared" si="17"/>
        <v>0</v>
      </c>
      <c r="E54" s="3"/>
      <c r="F54" s="3"/>
      <c r="G54" s="3"/>
      <c r="H54" s="3"/>
      <c r="I54" s="3"/>
      <c r="J54" s="27"/>
      <c r="K54" s="28"/>
      <c r="L54" s="3"/>
      <c r="M54" s="3"/>
      <c r="N54" s="3"/>
      <c r="O54" s="3"/>
      <c r="P54" s="3"/>
      <c r="Q54" s="3">
        <f t="shared" si="18"/>
        <v>19857160.44</v>
      </c>
      <c r="R54" s="3"/>
      <c r="S54" s="3">
        <v>19857160.44</v>
      </c>
      <c r="T54" s="3"/>
      <c r="U54" s="3">
        <v>48407198.45</v>
      </c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21"/>
    </row>
    <row r="55" spans="1:34" ht="12">
      <c r="A55" s="29" t="s">
        <v>158</v>
      </c>
      <c r="B55" s="30" t="s">
        <v>159</v>
      </c>
      <c r="C55" s="3">
        <f t="shared" si="16"/>
        <v>915336.3300000001</v>
      </c>
      <c r="D55" s="3">
        <f t="shared" si="17"/>
        <v>0</v>
      </c>
      <c r="E55" s="3"/>
      <c r="F55" s="3"/>
      <c r="G55" s="3"/>
      <c r="H55" s="3"/>
      <c r="I55" s="3"/>
      <c r="J55" s="27"/>
      <c r="K55" s="28"/>
      <c r="L55" s="3"/>
      <c r="M55" s="3"/>
      <c r="N55" s="3"/>
      <c r="O55" s="3"/>
      <c r="P55" s="3"/>
      <c r="Q55" s="3">
        <f t="shared" si="18"/>
        <v>266258.71</v>
      </c>
      <c r="R55" s="3"/>
      <c r="S55" s="3">
        <v>266258.71</v>
      </c>
      <c r="T55" s="3"/>
      <c r="U55" s="3">
        <v>649077.62</v>
      </c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21"/>
    </row>
    <row r="56" spans="1:34" ht="12">
      <c r="A56" s="29" t="s">
        <v>160</v>
      </c>
      <c r="B56" s="30" t="s">
        <v>161</v>
      </c>
      <c r="C56" s="3">
        <f t="shared" si="16"/>
        <v>2891877.95</v>
      </c>
      <c r="D56" s="3">
        <f t="shared" si="17"/>
        <v>0</v>
      </c>
      <c r="E56" s="3"/>
      <c r="F56" s="3"/>
      <c r="G56" s="3"/>
      <c r="H56" s="3"/>
      <c r="I56" s="3"/>
      <c r="J56" s="27"/>
      <c r="K56" s="28"/>
      <c r="L56" s="3"/>
      <c r="M56" s="3"/>
      <c r="N56" s="3"/>
      <c r="O56" s="3"/>
      <c r="P56" s="3"/>
      <c r="Q56" s="3">
        <f t="shared" si="18"/>
        <v>841207.41</v>
      </c>
      <c r="R56" s="3"/>
      <c r="S56" s="3">
        <v>841207.41</v>
      </c>
      <c r="T56" s="3"/>
      <c r="U56" s="3">
        <v>2050670.54</v>
      </c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21"/>
    </row>
    <row r="57" spans="1:34" ht="12.75" thickBot="1">
      <c r="A57" s="37" t="s">
        <v>162</v>
      </c>
      <c r="B57" s="38" t="s">
        <v>163</v>
      </c>
      <c r="C57" s="39">
        <f t="shared" si="16"/>
        <v>265301.32999999996</v>
      </c>
      <c r="D57" s="39">
        <f t="shared" si="17"/>
        <v>0</v>
      </c>
      <c r="E57" s="39"/>
      <c r="F57" s="39"/>
      <c r="G57" s="39"/>
      <c r="H57" s="39"/>
      <c r="I57" s="39"/>
      <c r="J57" s="40"/>
      <c r="K57" s="41"/>
      <c r="L57" s="39"/>
      <c r="M57" s="39"/>
      <c r="N57" s="39"/>
      <c r="O57" s="39"/>
      <c r="P57" s="39"/>
      <c r="Q57" s="39">
        <f t="shared" si="18"/>
        <v>77172.5</v>
      </c>
      <c r="R57" s="39"/>
      <c r="S57" s="39">
        <v>77172.5</v>
      </c>
      <c r="T57" s="39"/>
      <c r="U57" s="39">
        <v>188128.83</v>
      </c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21"/>
    </row>
    <row r="58" spans="1:34" ht="15.75" customHeight="1" thickTop="1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  <c r="AC58" s="52"/>
      <c r="AD58" s="42"/>
      <c r="AE58" s="42"/>
      <c r="AF58" s="42"/>
      <c r="AG58" s="42"/>
      <c r="AH58" s="21"/>
    </row>
    <row r="59" spans="1:34" ht="15">
      <c r="A59" s="53" t="s">
        <v>164</v>
      </c>
      <c r="B59" s="54"/>
      <c r="C59" s="43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3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2"/>
      <c r="AE59" s="42"/>
      <c r="AF59" s="42"/>
      <c r="AG59" s="42"/>
      <c r="AH59" s="21"/>
    </row>
  </sheetData>
  <sheetProtection/>
  <mergeCells count="8">
    <mergeCell ref="A1:B1"/>
    <mergeCell ref="A4:A5"/>
    <mergeCell ref="B4:B5"/>
    <mergeCell ref="A58:AC58"/>
    <mergeCell ref="A59:B59"/>
    <mergeCell ref="C2:M2"/>
    <mergeCell ref="N2:W2"/>
    <mergeCell ref="X2:AG2"/>
  </mergeCells>
  <printOptions horizontalCentered="1" verticalCentered="1"/>
  <pageMargins left="0" right="0" top="0" bottom="0" header="0" footer="0"/>
  <pageSetup fitToWidth="3" horizontalDpi="600" verticalDpi="600" orientation="landscape" paperSize="5" scale="63" r:id="rId2"/>
  <colBreaks count="1" manualBreakCount="1">
    <brk id="2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Vicente Alberto Pollola</dc:creator>
  <cp:keywords/>
  <dc:description/>
  <cp:lastModifiedBy>Gonzalo Andrés Ezcurra</cp:lastModifiedBy>
  <cp:lastPrinted>2015-09-08T19:13:49Z</cp:lastPrinted>
  <dcterms:created xsi:type="dcterms:W3CDTF">2015-09-08T19:01:33Z</dcterms:created>
  <dcterms:modified xsi:type="dcterms:W3CDTF">2015-09-09T20:12:24Z</dcterms:modified>
  <cp:category/>
  <cp:version/>
  <cp:contentType/>
  <cp:contentStatus/>
</cp:coreProperties>
</file>